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autoCompressPictures="0" defaultThemeVersion="124226"/>
  <bookViews>
    <workbookView xWindow="0" yWindow="-435" windowWidth="28800" windowHeight="16440"/>
  </bookViews>
  <sheets>
    <sheet name="Custom Armor Calculator" sheetId="6" r:id="rId1"/>
    <sheet name="Head" sheetId="2" r:id="rId2"/>
    <sheet name="Torso" sheetId="3" r:id="rId3"/>
    <sheet name="Arms" sheetId="4" r:id="rId4"/>
    <sheet name="Legs" sheetId="5" r:id="rId5"/>
  </sheets>
  <definedNames>
    <definedName name="_xlnm._FilterDatabase" localSheetId="1" hidden="1">Head!$A$1:$U$1</definedName>
    <definedName name="_xlnm._FilterDatabase" localSheetId="2" hidden="1">Torso!$A$1:$U$1</definedName>
    <definedName name="_xlnm.Print_Area" localSheetId="0">'Custom Armor Calculator'!$C$1:$V$27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77" i="5" l="1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" i="6"/>
  <c r="U6" i="6"/>
  <c r="R13" i="6"/>
  <c r="R5" i="6"/>
  <c r="R12" i="6"/>
  <c r="R11" i="6"/>
  <c r="U59" i="2"/>
  <c r="T59" i="2"/>
  <c r="U58" i="2"/>
  <c r="T58" i="2"/>
  <c r="U29" i="5"/>
  <c r="T29" i="5"/>
  <c r="U25" i="4"/>
  <c r="T25" i="4"/>
  <c r="U27" i="2"/>
  <c r="T27" i="2"/>
  <c r="U26" i="2"/>
  <c r="T26" i="2"/>
  <c r="U6" i="5"/>
  <c r="T6" i="5"/>
  <c r="U5" i="5"/>
  <c r="T5" i="5"/>
  <c r="T61" i="3"/>
  <c r="W13" i="6"/>
  <c r="W12" i="6"/>
  <c r="W11" i="6"/>
  <c r="W10" i="6"/>
  <c r="W2" i="6"/>
  <c r="W4" i="6"/>
  <c r="W5" i="6"/>
  <c r="W3" i="6"/>
  <c r="U151" i="5"/>
  <c r="V13" i="6"/>
  <c r="T151" i="5"/>
  <c r="U13" i="6"/>
  <c r="T13" i="6"/>
  <c r="S13" i="6"/>
  <c r="Q13" i="6"/>
  <c r="P13" i="6"/>
  <c r="N13" i="6"/>
  <c r="O13" i="6"/>
  <c r="M13" i="6"/>
  <c r="L13" i="6"/>
  <c r="K13" i="6"/>
  <c r="J13" i="6"/>
  <c r="I13" i="6"/>
  <c r="H13" i="6"/>
  <c r="G13" i="6"/>
  <c r="F13" i="6"/>
  <c r="E13" i="6"/>
  <c r="D13" i="6"/>
  <c r="C13" i="6"/>
  <c r="S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S12" i="6"/>
  <c r="Q12" i="6"/>
  <c r="P12" i="6"/>
  <c r="N12" i="6"/>
  <c r="N11" i="6"/>
  <c r="O12" i="6"/>
  <c r="M12" i="6"/>
  <c r="L12" i="6"/>
  <c r="K12" i="6"/>
  <c r="J12" i="6"/>
  <c r="I12" i="6"/>
  <c r="H12" i="6"/>
  <c r="G12" i="6"/>
  <c r="F12" i="6"/>
  <c r="E12" i="6"/>
  <c r="D12" i="6"/>
  <c r="D4" i="6"/>
  <c r="C4" i="6"/>
  <c r="C12" i="6"/>
  <c r="D23" i="6"/>
  <c r="S4" i="6"/>
  <c r="R4" i="6"/>
  <c r="Q4" i="6"/>
  <c r="P4" i="6"/>
  <c r="O4" i="6"/>
  <c r="R3" i="6"/>
  <c r="N4" i="6"/>
  <c r="N3" i="6"/>
  <c r="M4" i="6"/>
  <c r="L4" i="6"/>
  <c r="K4" i="6"/>
  <c r="J4" i="6"/>
  <c r="I4" i="6"/>
  <c r="H4" i="6"/>
  <c r="G4" i="6"/>
  <c r="F4" i="6"/>
  <c r="E4" i="6"/>
  <c r="S3" i="6"/>
  <c r="Q3" i="6"/>
  <c r="P3" i="6"/>
  <c r="O3" i="6"/>
  <c r="M3" i="6"/>
  <c r="L3" i="6"/>
  <c r="K3" i="6"/>
  <c r="J3" i="6"/>
  <c r="I3" i="6"/>
  <c r="H3" i="6"/>
  <c r="G3" i="6"/>
  <c r="E3" i="6"/>
  <c r="F3" i="6"/>
  <c r="D11" i="6"/>
  <c r="D3" i="6"/>
  <c r="C10" i="6"/>
  <c r="G19" i="6" s="1"/>
  <c r="C2" i="6"/>
  <c r="D22" i="6"/>
  <c r="D24" i="6"/>
  <c r="D25" i="6"/>
  <c r="D20" i="6"/>
  <c r="N25" i="6"/>
  <c r="N24" i="6"/>
  <c r="R25" i="6"/>
  <c r="N23" i="6"/>
  <c r="R24" i="6"/>
  <c r="N20" i="6"/>
  <c r="R22" i="6"/>
  <c r="R23" i="6"/>
  <c r="N22" i="6"/>
  <c r="S10" i="6"/>
  <c r="S14" i="6" s="1"/>
  <c r="R10" i="6"/>
  <c r="R19" i="6" s="1"/>
  <c r="Q10" i="6"/>
  <c r="Q19" i="6" s="1"/>
  <c r="P10" i="6"/>
  <c r="O10" i="6"/>
  <c r="N10" i="6"/>
  <c r="N18" i="6" s="1"/>
  <c r="M10" i="6"/>
  <c r="M18" i="6" s="1"/>
  <c r="L10" i="6"/>
  <c r="K10" i="6"/>
  <c r="K18" i="6" s="1"/>
  <c r="J10" i="6"/>
  <c r="J14" i="6" s="1"/>
  <c r="I10" i="6"/>
  <c r="I19" i="6" s="1"/>
  <c r="H10" i="6"/>
  <c r="G10" i="6"/>
  <c r="E10" i="6"/>
  <c r="D10" i="6"/>
  <c r="D14" i="6" s="1"/>
  <c r="D27" i="6" s="1"/>
  <c r="F10" i="6"/>
  <c r="F19" i="6" s="1"/>
  <c r="S2" i="6"/>
  <c r="R2" i="6"/>
  <c r="Q2" i="6"/>
  <c r="P2" i="6"/>
  <c r="O2" i="6"/>
  <c r="N2" i="6"/>
  <c r="M2" i="6"/>
  <c r="L2" i="6"/>
  <c r="K2" i="6"/>
  <c r="J2" i="6"/>
  <c r="I2" i="6"/>
  <c r="H2" i="6"/>
  <c r="G2" i="6"/>
  <c r="E2" i="6"/>
  <c r="F2" i="6"/>
  <c r="D2" i="6"/>
  <c r="D19" i="6"/>
  <c r="D6" i="6"/>
  <c r="N19" i="6"/>
  <c r="R18" i="6"/>
  <c r="R20" i="6"/>
  <c r="R14" i="6"/>
  <c r="R26" i="6" s="1"/>
  <c r="N6" i="6"/>
  <c r="R6" i="6"/>
  <c r="S11" i="6"/>
  <c r="P11" i="6"/>
  <c r="Q11" i="6"/>
  <c r="O11" i="6"/>
  <c r="M11" i="6"/>
  <c r="L11" i="6"/>
  <c r="K11" i="6"/>
  <c r="J11" i="6"/>
  <c r="I11" i="6"/>
  <c r="H11" i="6"/>
  <c r="G11" i="6"/>
  <c r="E11" i="6"/>
  <c r="F11" i="6"/>
  <c r="C11" i="6"/>
  <c r="Q18" i="6"/>
  <c r="G18" i="6"/>
  <c r="C3" i="6"/>
  <c r="D21" i="6"/>
  <c r="U2" i="2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0" i="5"/>
  <c r="U149" i="5"/>
  <c r="U148" i="5"/>
  <c r="U147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22" i="5"/>
  <c r="V5" i="6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8" i="5"/>
  <c r="U27" i="5"/>
  <c r="U26" i="5"/>
  <c r="U25" i="5"/>
  <c r="U24" i="5"/>
  <c r="U23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4" i="5"/>
  <c r="U3" i="5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16" i="4"/>
  <c r="V4" i="6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4" i="4"/>
  <c r="U23" i="4"/>
  <c r="U22" i="4"/>
  <c r="U21" i="4"/>
  <c r="U20" i="4"/>
  <c r="U19" i="4"/>
  <c r="U18" i="4"/>
  <c r="U17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38" i="3"/>
  <c r="V3" i="6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V12" i="6"/>
  <c r="V23" i="6"/>
  <c r="R21" i="6"/>
  <c r="N21" i="6"/>
  <c r="V11" i="6"/>
  <c r="V20" i="6"/>
  <c r="V10" i="6"/>
  <c r="V18" i="6" s="1"/>
  <c r="V2" i="6"/>
  <c r="R27" i="6"/>
  <c r="G22" i="6"/>
  <c r="K22" i="6"/>
  <c r="L24" i="6"/>
  <c r="S18" i="6"/>
  <c r="H19" i="6"/>
  <c r="P25" i="6"/>
  <c r="I25" i="6"/>
  <c r="Q22" i="6"/>
  <c r="F22" i="6"/>
  <c r="P19" i="6"/>
  <c r="H25" i="6"/>
  <c r="E22" i="6"/>
  <c r="O23" i="6"/>
  <c r="P23" i="6"/>
  <c r="O21" i="6"/>
  <c r="L19" i="6"/>
  <c r="K25" i="6"/>
  <c r="H23" i="6"/>
  <c r="L23" i="6"/>
  <c r="M24" i="6"/>
  <c r="S25" i="6"/>
  <c r="J23" i="6"/>
  <c r="S21" i="6"/>
  <c r="F21" i="6"/>
  <c r="G23" i="6"/>
  <c r="K23" i="6"/>
  <c r="Q23" i="6"/>
  <c r="O19" i="6"/>
  <c r="M25" i="6"/>
  <c r="P24" i="6"/>
  <c r="L25" i="6"/>
  <c r="I24" i="6"/>
  <c r="S24" i="6"/>
  <c r="Q25" i="6"/>
  <c r="G24" i="6"/>
  <c r="K24" i="6"/>
  <c r="Q24" i="6"/>
  <c r="H24" i="6"/>
  <c r="E25" i="6"/>
  <c r="J25" i="6"/>
  <c r="O25" i="6"/>
  <c r="I23" i="6"/>
  <c r="M23" i="6"/>
  <c r="S23" i="6"/>
  <c r="E23" i="6"/>
  <c r="J22" i="6"/>
  <c r="O22" i="6"/>
  <c r="H22" i="6"/>
  <c r="L22" i="6"/>
  <c r="P22" i="6"/>
  <c r="S20" i="6"/>
  <c r="G25" i="6"/>
  <c r="I21" i="6"/>
  <c r="M21" i="6"/>
  <c r="J24" i="6"/>
  <c r="O24" i="6"/>
  <c r="E24" i="6"/>
  <c r="F24" i="6"/>
  <c r="I22" i="6"/>
  <c r="M22" i="6"/>
  <c r="S22" i="6"/>
  <c r="F23" i="6"/>
  <c r="G21" i="6"/>
  <c r="K21" i="6"/>
  <c r="Q21" i="6"/>
  <c r="H20" i="6"/>
  <c r="L20" i="6"/>
  <c r="P20" i="6"/>
  <c r="F25" i="6"/>
  <c r="S19" i="6"/>
  <c r="E19" i="6"/>
  <c r="O18" i="6"/>
  <c r="E18" i="6"/>
  <c r="H18" i="6"/>
  <c r="L18" i="6"/>
  <c r="P18" i="6"/>
  <c r="K19" i="6"/>
  <c r="M20" i="6"/>
  <c r="E21" i="6"/>
  <c r="J21" i="6"/>
  <c r="G20" i="6"/>
  <c r="Q20" i="6"/>
  <c r="I20" i="6"/>
  <c r="K20" i="6"/>
  <c r="H21" i="6"/>
  <c r="L21" i="6"/>
  <c r="P21" i="6"/>
  <c r="F20" i="6"/>
  <c r="J20" i="6"/>
  <c r="O20" i="6"/>
  <c r="E20" i="6"/>
  <c r="F18" i="6"/>
  <c r="E14" i="6"/>
  <c r="E27" i="6" s="1"/>
  <c r="O14" i="6"/>
  <c r="O27" i="6" s="1"/>
  <c r="H14" i="6"/>
  <c r="H27" i="6" s="1"/>
  <c r="L14" i="6"/>
  <c r="L26" i="6" s="1"/>
  <c r="P14" i="6"/>
  <c r="F14" i="6"/>
  <c r="F27" i="6" s="1"/>
  <c r="I14" i="6"/>
  <c r="I26" i="6" s="1"/>
  <c r="M14" i="6"/>
  <c r="M26" i="6" s="1"/>
  <c r="G14" i="6"/>
  <c r="G27" i="6" s="1"/>
  <c r="K14" i="6"/>
  <c r="K27" i="6" s="1"/>
  <c r="Q14" i="6"/>
  <c r="Q27" i="6" s="1"/>
  <c r="E6" i="6"/>
  <c r="O6" i="6"/>
  <c r="G6" i="6"/>
  <c r="K6" i="6"/>
  <c r="Q6" i="6"/>
  <c r="H6" i="6"/>
  <c r="L6" i="6"/>
  <c r="P6" i="6"/>
  <c r="F6" i="6"/>
  <c r="I6" i="6"/>
  <c r="M6" i="6"/>
  <c r="S6" i="6"/>
  <c r="J6" i="6"/>
  <c r="V24" i="6"/>
  <c r="V25" i="6"/>
  <c r="V22" i="6"/>
  <c r="V21" i="6"/>
  <c r="V14" i="6"/>
  <c r="V26" i="6" s="1"/>
  <c r="K26" i="6"/>
  <c r="M27" i="6"/>
  <c r="F26" i="6"/>
  <c r="Q26" i="6"/>
  <c r="P26" i="6"/>
  <c r="P27" i="6"/>
  <c r="L27" i="6"/>
  <c r="I27" i="6"/>
  <c r="H26" i="6"/>
  <c r="O26" i="6"/>
  <c r="V6" i="6"/>
  <c r="U14" i="6"/>
  <c r="U27" i="6" s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3" i="3"/>
  <c r="T4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U5" i="6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3" i="5"/>
  <c r="T5" i="6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U4" i="6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U12" i="6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3" i="4"/>
  <c r="T4" i="6"/>
  <c r="T12" i="6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3" i="2"/>
  <c r="T3" i="6"/>
  <c r="U3" i="6"/>
  <c r="T2" i="6"/>
  <c r="T10" i="6"/>
  <c r="T18" i="6" s="1"/>
  <c r="U10" i="6"/>
  <c r="U19" i="6" s="1"/>
  <c r="U2" i="6"/>
  <c r="U25" i="6"/>
  <c r="T23" i="6"/>
  <c r="U22" i="6"/>
  <c r="T11" i="6"/>
  <c r="U11" i="6"/>
  <c r="T25" i="6"/>
  <c r="T24" i="6"/>
  <c r="U24" i="6"/>
  <c r="T22" i="6"/>
  <c r="U23" i="6"/>
  <c r="U21" i="6"/>
  <c r="T21" i="6"/>
  <c r="T20" i="6"/>
  <c r="U20" i="6"/>
  <c r="J27" i="6" l="1"/>
  <c r="J26" i="6"/>
  <c r="S27" i="6"/>
  <c r="S26" i="6"/>
  <c r="V27" i="6"/>
  <c r="V19" i="6"/>
  <c r="J18" i="6"/>
  <c r="M19" i="6"/>
  <c r="J19" i="6"/>
  <c r="I18" i="6"/>
  <c r="D18" i="6"/>
  <c r="G26" i="6"/>
  <c r="E26" i="6"/>
  <c r="T19" i="6"/>
  <c r="U26" i="6"/>
  <c r="N14" i="6"/>
  <c r="T14" i="6" s="1"/>
  <c r="U18" i="6"/>
  <c r="N27" i="6" l="1"/>
  <c r="N26" i="6"/>
  <c r="T26" i="6"/>
  <c r="T27" i="6"/>
</calcChain>
</file>

<file path=xl/sharedStrings.xml><?xml version="1.0" encoding="utf-8"?>
<sst xmlns="http://schemas.openxmlformats.org/spreadsheetml/2006/main" count="2356" uniqueCount="811">
  <si>
    <t>Name</t>
  </si>
  <si>
    <t>Durability</t>
  </si>
  <si>
    <t>Weight</t>
  </si>
  <si>
    <t>Phys</t>
  </si>
  <si>
    <t>Str</t>
  </si>
  <si>
    <t>Sls</t>
  </si>
  <si>
    <t>Mag</t>
  </si>
  <si>
    <t>Fir</t>
  </si>
  <si>
    <t>Lit</t>
  </si>
  <si>
    <t>Poise</t>
  </si>
  <si>
    <t>Bleed</t>
  </si>
  <si>
    <t>Poison</t>
  </si>
  <si>
    <t>Curse</t>
  </si>
  <si>
    <t>Hard Leather Armor</t>
  </si>
  <si>
    <t>Hard Leather Gauntlets</t>
  </si>
  <si>
    <t>Leather Gauntlets</t>
  </si>
  <si>
    <t>Wanderer Hood</t>
  </si>
  <si>
    <t>Black Leather Armor</t>
  </si>
  <si>
    <t>Black Leather Boots</t>
  </si>
  <si>
    <t>Leather Armor</t>
  </si>
  <si>
    <t>Catarina Helm</t>
  </si>
  <si>
    <t>Dingy Hood</t>
  </si>
  <si>
    <t>Dingy Gloves</t>
  </si>
  <si>
    <t>Shadow Mask</t>
  </si>
  <si>
    <t>Shadow Gauntlets</t>
  </si>
  <si>
    <t>Shadow Leggings</t>
  </si>
  <si>
    <t>Hollow Soldier Helm</t>
  </si>
  <si>
    <t>Hollow Soldier Armor</t>
  </si>
  <si>
    <t>Steel Helm</t>
  </si>
  <si>
    <t>Steel Armor</t>
  </si>
  <si>
    <t>Steel Gauntlets</t>
  </si>
  <si>
    <t>Steel Leggings</t>
  </si>
  <si>
    <t>Havel's Armor</t>
  </si>
  <si>
    <t>Xanthous Crown</t>
  </si>
  <si>
    <t>Brigand Hood</t>
  </si>
  <si>
    <t>Brigand Armor</t>
  </si>
  <si>
    <t>Brigand Trousers</t>
  </si>
  <si>
    <t>Hard Leather Armor +5</t>
  </si>
  <si>
    <t>Hard Leather Gauntlets +5</t>
  </si>
  <si>
    <t>Leather Gauntlets +10</t>
  </si>
  <si>
    <t>Elite Knight Helm</t>
  </si>
  <si>
    <t>Elite Knight Helm +10</t>
  </si>
  <si>
    <t>Xanthous Crown +5</t>
  </si>
  <si>
    <t>Black Leather Armor +10</t>
  </si>
  <si>
    <t>Black Leather Boots +10</t>
  </si>
  <si>
    <t>Brigand Hood +10</t>
  </si>
  <si>
    <t>Brigand Armor +10</t>
  </si>
  <si>
    <t>Brigand Trousers +10</t>
  </si>
  <si>
    <t>Leather Armor +10</t>
  </si>
  <si>
    <t>Catarina Helm +5</t>
  </si>
  <si>
    <t>Dingy Hood +10</t>
  </si>
  <si>
    <t>Dingy Gloves +10</t>
  </si>
  <si>
    <t>Hollow Soldier Helm +10</t>
  </si>
  <si>
    <t>Hollow Soldier Armor +10</t>
  </si>
  <si>
    <t>Steel Helm +10</t>
  </si>
  <si>
    <t>Steel Armor +10</t>
  </si>
  <si>
    <t>Steel Gauntlets +10</t>
  </si>
  <si>
    <t>Steel Leggings +10</t>
  </si>
  <si>
    <t>Dark Mask</t>
  </si>
  <si>
    <t>Dark Armor</t>
  </si>
  <si>
    <t>Dark Gauntlets</t>
  </si>
  <si>
    <t>Dark Mask +5</t>
  </si>
  <si>
    <t>Dark Armor +5</t>
  </si>
  <si>
    <t>Dark Gauntlets +5</t>
  </si>
  <si>
    <t>Def/Weight</t>
  </si>
  <si>
    <t>Poise/Weight</t>
  </si>
  <si>
    <t>Def/Poise</t>
  </si>
  <si>
    <t>Def / Weight</t>
  </si>
  <si>
    <t>Poise / Weight</t>
  </si>
  <si>
    <t>Def / Poise</t>
  </si>
  <si>
    <t>Head Comparison</t>
  </si>
  <si>
    <t>Torso Comparison</t>
  </si>
  <si>
    <t>Arm Comparison</t>
  </si>
  <si>
    <t>Leg Comparison</t>
  </si>
  <si>
    <t>Total Comparison</t>
  </si>
  <si>
    <t>No Head Equipment</t>
  </si>
  <si>
    <t>n/a</t>
  </si>
  <si>
    <t>No Arm Equipment</t>
  </si>
  <si>
    <t>No Leg Equipment</t>
  </si>
  <si>
    <t>No Torso Equipment</t>
  </si>
  <si>
    <t>Armor Set 2</t>
  </si>
  <si>
    <t>Armor Set 1</t>
  </si>
  <si>
    <t>Physical Def. Bonus</t>
  </si>
  <si>
    <t>Dark</t>
  </si>
  <si>
    <t>Thr</t>
  </si>
  <si>
    <t>Petrify</t>
  </si>
  <si>
    <t>Dar</t>
  </si>
  <si>
    <t>Def. Bonus</t>
  </si>
  <si>
    <t>Special</t>
  </si>
  <si>
    <t>Alonne Captain Helm</t>
  </si>
  <si>
    <t>C</t>
  </si>
  <si>
    <t>Alonne Captain Helm +10</t>
  </si>
  <si>
    <t>Alonne Knight Helm</t>
  </si>
  <si>
    <t>Alonne Knight Helm +10</t>
  </si>
  <si>
    <t>Alva Helm</t>
  </si>
  <si>
    <t>Alva Helm +10</t>
  </si>
  <si>
    <t>Archdrake Helm</t>
  </si>
  <si>
    <t>Archdrake Helm +10</t>
  </si>
  <si>
    <t>Astrologist's Hat</t>
  </si>
  <si>
    <t>Astrologist's Hat +10</t>
  </si>
  <si>
    <t>Aurous Helm</t>
  </si>
  <si>
    <t>E</t>
  </si>
  <si>
    <t>Aurous Helm +5</t>
  </si>
  <si>
    <t>Bandit Helm</t>
  </si>
  <si>
    <t>D</t>
  </si>
  <si>
    <t>Bandit Helm +10</t>
  </si>
  <si>
    <t>Bell Keeper Helm</t>
  </si>
  <si>
    <t>Bell Keeper Helm +10</t>
  </si>
  <si>
    <t>Benhart's Knight Helm</t>
  </si>
  <si>
    <t>Benhart's Knight Helm +10</t>
  </si>
  <si>
    <t>Black Dragon Helm</t>
  </si>
  <si>
    <t>Black Hollow Mage Hood</t>
  </si>
  <si>
    <t>Black Hollow Mage Hood +10</t>
  </si>
  <si>
    <t>Black Witch hat</t>
  </si>
  <si>
    <t>Spell Slot +1</t>
  </si>
  <si>
    <t>Black Witch Hat +5</t>
  </si>
  <si>
    <t>Cale's Helm</t>
  </si>
  <si>
    <t>Cale's Helm +10</t>
  </si>
  <si>
    <t>Chaos Hood</t>
  </si>
  <si>
    <t>Chaos Hood +5</t>
  </si>
  <si>
    <t>Creighton's Helm</t>
  </si>
  <si>
    <t>?</t>
  </si>
  <si>
    <t>Creighton's Helm +10</t>
  </si>
  <si>
    <t>Desert Sorceress Hood</t>
  </si>
  <si>
    <t>Desert Sorceress Hood +10</t>
  </si>
  <si>
    <t>Dragon Acolyte Helm</t>
  </si>
  <si>
    <t>Dragon Acolyte Helm +10</t>
  </si>
  <si>
    <t>Dragon Sage Hood</t>
  </si>
  <si>
    <t>Faith +1</t>
  </si>
  <si>
    <t>Dragon Sage Hood +10</t>
  </si>
  <si>
    <t>Dragonrider Helm</t>
  </si>
  <si>
    <t>Dragonrider Helm +10</t>
  </si>
  <si>
    <t>Drakekeeper Helm</t>
  </si>
  <si>
    <t>Drakekeeper Helm +10</t>
  </si>
  <si>
    <t>Drangleic Helm</t>
  </si>
  <si>
    <t>Drangleic Helm +5</t>
  </si>
  <si>
    <t>Executioner Helm</t>
  </si>
  <si>
    <t>Executioner Helm +5</t>
  </si>
  <si>
    <t>Falconer Helm</t>
  </si>
  <si>
    <t>Falconer Helm +10</t>
  </si>
  <si>
    <t>Faraam Helm</t>
  </si>
  <si>
    <t>Faraam Helm +10</t>
  </si>
  <si>
    <t>Grave Warden Helm</t>
  </si>
  <si>
    <t>Grave Warden Helm +10</t>
  </si>
  <si>
    <t>Gyrm Helm</t>
  </si>
  <si>
    <t>Gyrm Helm +10</t>
  </si>
  <si>
    <t>Gyrm Warrior greathelm</t>
  </si>
  <si>
    <t>Gyrm Warrior Greathelm +10</t>
  </si>
  <si>
    <t>Gyrm Warrior Helm</t>
  </si>
  <si>
    <t>Gyrm Warrior Helm +10</t>
  </si>
  <si>
    <t>Hard Leather Helm</t>
  </si>
  <si>
    <t>Hard Leather Helm +5</t>
  </si>
  <si>
    <t>Havel's Helm</t>
  </si>
  <si>
    <t>Havel's Helm +5</t>
  </si>
  <si>
    <t>Heide Knight Iron Mask</t>
  </si>
  <si>
    <t>Heide Knight Iron Mask +10</t>
  </si>
  <si>
    <t>Hexer Hood</t>
  </si>
  <si>
    <t>Hexer Hood +5</t>
  </si>
  <si>
    <t>Hunter's Hat</t>
  </si>
  <si>
    <t>Hunter's Hat +10</t>
  </si>
  <si>
    <t>Imperious Helm</t>
  </si>
  <si>
    <t>Imperious Helm +10</t>
  </si>
  <si>
    <t>Imported Hood</t>
  </si>
  <si>
    <t>Imported Hood +10</t>
  </si>
  <si>
    <t>Infantry Helm</t>
  </si>
  <si>
    <t>Infantry Helm +10</t>
  </si>
  <si>
    <t>Insolent Helm</t>
  </si>
  <si>
    <t>Faith +2</t>
  </si>
  <si>
    <t>Insolent Helm +10</t>
  </si>
  <si>
    <t>Ironclad Helm</t>
  </si>
  <si>
    <t>Ironclad Helm +10</t>
  </si>
  <si>
    <t>Jester's Cap</t>
  </si>
  <si>
    <t>Jester's Cap +10</t>
  </si>
  <si>
    <t>Judgement Helm</t>
  </si>
  <si>
    <t>Judgement Helm +5</t>
  </si>
  <si>
    <t>King's Helm</t>
  </si>
  <si>
    <t>King's Helm +5</t>
  </si>
  <si>
    <t>Knight Helm</t>
  </si>
  <si>
    <t>Knight Helm +10</t>
  </si>
  <si>
    <t>Leydia Black Hood</t>
  </si>
  <si>
    <t>Leydia Black Hood +5</t>
  </si>
  <si>
    <t>Leydia White Hood</t>
  </si>
  <si>
    <t>Leydia White Hood +10</t>
  </si>
  <si>
    <t>Lion Warrior Helm</t>
  </si>
  <si>
    <t>Lion Warrior Helm +10</t>
  </si>
  <si>
    <t>Looking Glass Helm</t>
  </si>
  <si>
    <t>Looking Glass Helm +5</t>
  </si>
  <si>
    <t>Lucatiel's Helm</t>
  </si>
  <si>
    <t>Lucatiel's Helm +10</t>
  </si>
  <si>
    <t>Mad Warrior Mask</t>
  </si>
  <si>
    <t>Mad Warrior Mask +5</t>
  </si>
  <si>
    <t>Manikin Mask</t>
  </si>
  <si>
    <t>Manikin Mask +10</t>
  </si>
  <si>
    <t>Mastodon Helm</t>
  </si>
  <si>
    <t>Mastodon Helm +10</t>
  </si>
  <si>
    <t>Monastery Headcloth</t>
  </si>
  <si>
    <t>Monastery Headcloth +5</t>
  </si>
  <si>
    <t>Monastery Hood</t>
  </si>
  <si>
    <t>Monastery Hood +5</t>
  </si>
  <si>
    <t>Moon Butterfly Hat</t>
  </si>
  <si>
    <t>Moon Butterfly Hat +5</t>
  </si>
  <si>
    <t>Nahr Alma Helm</t>
  </si>
  <si>
    <t xml:space="preserve"> +2.5% souls</t>
  </si>
  <si>
    <t>Nahr Alma Helm +10</t>
  </si>
  <si>
    <t>Old Ironclad Helm</t>
  </si>
  <si>
    <t>Old Ironclad Helm +10</t>
  </si>
  <si>
    <t>Old Knight Helm</t>
  </si>
  <si>
    <t>Old Knight Helm +10</t>
  </si>
  <si>
    <t>Pate's Helm</t>
  </si>
  <si>
    <t>Pate's Helm +5</t>
  </si>
  <si>
    <t>Peasant's Hat</t>
  </si>
  <si>
    <t>Peasant's Hat +10</t>
  </si>
  <si>
    <t>Penal Mask</t>
  </si>
  <si>
    <t>B</t>
  </si>
  <si>
    <t>Penal Mask +5</t>
  </si>
  <si>
    <t>Priestess Hood</t>
  </si>
  <si>
    <t>Priestess Hood +10</t>
  </si>
  <si>
    <t>Rogue Helm</t>
  </si>
  <si>
    <t>Rogue Helm +10</t>
  </si>
  <si>
    <t>Royal Soldier Helm</t>
  </si>
  <si>
    <t>Royal Soldier Helm +10</t>
  </si>
  <si>
    <t>Royal Swordsman Helm</t>
  </si>
  <si>
    <t>Royal Swordsman Helm +10</t>
  </si>
  <si>
    <t>Ruin Helm</t>
  </si>
  <si>
    <t>Ruin Helm +5</t>
  </si>
  <si>
    <t>Rusted Mastodon Helm</t>
  </si>
  <si>
    <t>Rusted Mastodon Helm +10</t>
  </si>
  <si>
    <t>Saint's Hood</t>
  </si>
  <si>
    <t>Faith +1 Spells +10%</t>
  </si>
  <si>
    <t>Saint's Hood +5</t>
  </si>
  <si>
    <t>Shadow Mask +10</t>
  </si>
  <si>
    <t>Smelter Demon Helm</t>
  </si>
  <si>
    <t>Smelter Demon Helm +5</t>
  </si>
  <si>
    <t>Syan's Helm</t>
  </si>
  <si>
    <t>Syan's Helm +10</t>
  </si>
  <si>
    <t>Targray's Helm</t>
  </si>
  <si>
    <t>Targray's Helm +10</t>
  </si>
  <si>
    <t>Tattered Cloth Hood</t>
  </si>
  <si>
    <t>Tattered Cloth Hood +10</t>
  </si>
  <si>
    <t>Throne Defender Helm</t>
  </si>
  <si>
    <t>Throne Defender Helm +5</t>
  </si>
  <si>
    <t>Throne Watcher Helm</t>
  </si>
  <si>
    <t>Throne Watcher Helm +5</t>
  </si>
  <si>
    <t>Traveling Merchant Hat</t>
  </si>
  <si>
    <t>Traveling Merchant Hat +10</t>
  </si>
  <si>
    <t>Tseldora Hat</t>
  </si>
  <si>
    <t>Incease Souls +2.5%</t>
  </si>
  <si>
    <t>Tseldora Hat +10</t>
  </si>
  <si>
    <t>Varangian Helm</t>
  </si>
  <si>
    <t>Velstadt's Helm</t>
  </si>
  <si>
    <t>Velstadt's Helm +5</t>
  </si>
  <si>
    <t>Vengarl's Helm</t>
  </si>
  <si>
    <t>Vengarl's Helm +5</t>
  </si>
  <si>
    <t>White Hollow Helm</t>
  </si>
  <si>
    <t>White Hollow Helm +10</t>
  </si>
  <si>
    <t>White Priest Headpiece</t>
  </si>
  <si>
    <t>White Priest Headpiece +10</t>
  </si>
  <si>
    <t>Worlock Mask</t>
  </si>
  <si>
    <t>Worlock Mask +10</t>
  </si>
  <si>
    <t>Int +1 Poisons Foes</t>
  </si>
  <si>
    <t>Int +1 Faith +1</t>
  </si>
  <si>
    <t>Int +3 Faith +3 HP +6</t>
  </si>
  <si>
    <t>Int +1</t>
  </si>
  <si>
    <t>Agdayne's Black Robes</t>
  </si>
  <si>
    <t>Agdayne's Black Robes +5</t>
  </si>
  <si>
    <t>Alonne Captain Armor</t>
  </si>
  <si>
    <t>A</t>
  </si>
  <si>
    <t>Alonne Captain Armor +10</t>
  </si>
  <si>
    <t>Alonne Knight Armor</t>
  </si>
  <si>
    <t>Alonne Knight Armor +10</t>
  </si>
  <si>
    <t>Alva Armor</t>
  </si>
  <si>
    <t>Alva Armor +10</t>
  </si>
  <si>
    <t>Archdrake Robes</t>
  </si>
  <si>
    <t>Archdrake Robes +10</t>
  </si>
  <si>
    <t>Astrologist Robe</t>
  </si>
  <si>
    <t>Astrologist Robe +10</t>
  </si>
  <si>
    <t>Aurous Armor</t>
  </si>
  <si>
    <t>Aurous Armor +5</t>
  </si>
  <si>
    <t>Bandit Armor</t>
  </si>
  <si>
    <t>Bandit Armor +10</t>
  </si>
  <si>
    <t>Bellkeeper Armor</t>
  </si>
  <si>
    <t>Bellkeeper Armor +10</t>
  </si>
  <si>
    <t>Benhart's Armor</t>
  </si>
  <si>
    <t>Benhart's Armor +10</t>
  </si>
  <si>
    <t>Black Dragon Armor</t>
  </si>
  <si>
    <t>Black Hollow Mage Robes</t>
  </si>
  <si>
    <t>Black Hollow Mage Robes +10</t>
  </si>
  <si>
    <t>Black Robes</t>
  </si>
  <si>
    <t>Black Robes +5</t>
  </si>
  <si>
    <t>Black Witch Cloak</t>
  </si>
  <si>
    <t>Black Witch Cloak +5</t>
  </si>
  <si>
    <t>Bone King Armor</t>
  </si>
  <si>
    <t>Bone King Armor +5</t>
  </si>
  <si>
    <t>Cale's Armor</t>
  </si>
  <si>
    <t>Cale's Armor +10</t>
  </si>
  <si>
    <t>Catarina Armor</t>
  </si>
  <si>
    <t>Catarina Armor +5</t>
  </si>
  <si>
    <t>Chaos Robe</t>
  </si>
  <si>
    <t>Chaos Robe +5</t>
  </si>
  <si>
    <t>Creighton's Armor</t>
  </si>
  <si>
    <t>Creighton's Armor +10</t>
  </si>
  <si>
    <t>Desert Sorceress Top</t>
  </si>
  <si>
    <t>Desert Sorceress Top +10</t>
  </si>
  <si>
    <t>Dingy Robe</t>
  </si>
  <si>
    <t>Dingy Robe +10</t>
  </si>
  <si>
    <t>Dragon Acolyte Armor</t>
  </si>
  <si>
    <t>Dragon Acolyte Armor +10</t>
  </si>
  <si>
    <t>Dragonrider Armor</t>
  </si>
  <si>
    <t>Dragonrider Armor +10</t>
  </si>
  <si>
    <t>Drakekeeper Armor</t>
  </si>
  <si>
    <t>Drakekeeper Armor +10</t>
  </si>
  <si>
    <t>Drangleic Mail</t>
  </si>
  <si>
    <t>Drangleic Mail +5</t>
  </si>
  <si>
    <t>Elite Knight Armor</t>
  </si>
  <si>
    <t>Elite Knight Armor +10</t>
  </si>
  <si>
    <t>Executioner Armor</t>
  </si>
  <si>
    <t>Falconer Armor</t>
  </si>
  <si>
    <t>Falconer Armor +10</t>
  </si>
  <si>
    <t>Faraam Armor</t>
  </si>
  <si>
    <t>Faraam Armor +10</t>
  </si>
  <si>
    <t>Grave Warden Armor</t>
  </si>
  <si>
    <t>Grave Warden Armor +10</t>
  </si>
  <si>
    <t>Gyrm Armor</t>
  </si>
  <si>
    <t>Gyrm Armor +10</t>
  </si>
  <si>
    <t>Gyrm Warrior Armor</t>
  </si>
  <si>
    <t>Gyrm Warrior Armor +10</t>
  </si>
  <si>
    <t>Havel's Armor +5</t>
  </si>
  <si>
    <t>Heide Knight Armor</t>
  </si>
  <si>
    <t>Heide Knight Armor +10</t>
  </si>
  <si>
    <t>Hexer Chest</t>
  </si>
  <si>
    <t>Hexer Chest +5</t>
  </si>
  <si>
    <t>Hollow Infantry Armor</t>
  </si>
  <si>
    <t>Hollow Infantry Armor +10</t>
  </si>
  <si>
    <t>Imperious Armor</t>
  </si>
  <si>
    <t>Imperious Armor +10</t>
  </si>
  <si>
    <t>Imported Tunic</t>
  </si>
  <si>
    <t>Imported Tunic +10</t>
  </si>
  <si>
    <t>Infantry Armor</t>
  </si>
  <si>
    <t>Infantry Armor +10</t>
  </si>
  <si>
    <t>Insolent Armor</t>
  </si>
  <si>
    <t>Insolent Armor +10</t>
  </si>
  <si>
    <t>Ironclad Armor</t>
  </si>
  <si>
    <t>Ironclad Armor +10</t>
  </si>
  <si>
    <t>Jester's Robe</t>
  </si>
  <si>
    <t>Negates Criticals</t>
  </si>
  <si>
    <t>Jester's Robe +10</t>
  </si>
  <si>
    <t>Judgement Robe</t>
  </si>
  <si>
    <t>Judgement Robe +5</t>
  </si>
  <si>
    <t>King's Armor</t>
  </si>
  <si>
    <t>King's Armor +5</t>
  </si>
  <si>
    <t>Knight's Armor</t>
  </si>
  <si>
    <t>Knight's Armor +10</t>
  </si>
  <si>
    <t>Leydia Black Armor</t>
  </si>
  <si>
    <t>Leydia Black Armor +5</t>
  </si>
  <si>
    <t>Leydia White Robe</t>
  </si>
  <si>
    <t>Leydia White Robe +10</t>
  </si>
  <si>
    <t>Lion Mage Robe</t>
  </si>
  <si>
    <t>Lion Mage Robe +10</t>
  </si>
  <si>
    <t>Lion Warrior Cape</t>
  </si>
  <si>
    <t>Lion Warrior Cape +10</t>
  </si>
  <si>
    <t>Llewellyn Armor</t>
  </si>
  <si>
    <t>Llewellyn Armor +5</t>
  </si>
  <si>
    <t>Looking Glass Armor</t>
  </si>
  <si>
    <t>Looking Glass Armor +5</t>
  </si>
  <si>
    <t>Lucatiel's Armor</t>
  </si>
  <si>
    <t>Lucatiel's Armor +10</t>
  </si>
  <si>
    <t>Mad Warrior Armor</t>
  </si>
  <si>
    <t>Mad Warrior Armor +5</t>
  </si>
  <si>
    <t>Manikin Top</t>
  </si>
  <si>
    <t>Manikin Top +10</t>
  </si>
  <si>
    <t>Mastodon Armor</t>
  </si>
  <si>
    <t>Mastodon Armor +10</t>
  </si>
  <si>
    <t>Monastery Robe</t>
  </si>
  <si>
    <t>Monastery Robe +5</t>
  </si>
  <si>
    <t>Inflicts Poison/Increases Jump</t>
  </si>
  <si>
    <t>Nahr Alma Armor</t>
  </si>
  <si>
    <t>Chest +10% souls</t>
  </si>
  <si>
    <t>Nahr Alma Armor +10</t>
  </si>
  <si>
    <t>Old Ironclad Armor</t>
  </si>
  <si>
    <t>Old Ironclad Armor +10</t>
  </si>
  <si>
    <t>Old Knight Armor</t>
  </si>
  <si>
    <t>Old Knight Armor +10</t>
  </si>
  <si>
    <t>Pate's Armor</t>
  </si>
  <si>
    <t>Pate's Armor +5</t>
  </si>
  <si>
    <t>Peasant Top</t>
  </si>
  <si>
    <t>Peasant Top +10</t>
  </si>
  <si>
    <t>Penal Straight Jacket</t>
  </si>
  <si>
    <t>Penal Straight Jacket +5</t>
  </si>
  <si>
    <t>Priestess Robe</t>
  </si>
  <si>
    <t>Priestess Robe +10</t>
  </si>
  <si>
    <t>Prisoner's Rags</t>
  </si>
  <si>
    <t>Prisoner's Rags +10</t>
  </si>
  <si>
    <t>Red Lion Warrior Cape</t>
  </si>
  <si>
    <t>Reduce Fall damage</t>
  </si>
  <si>
    <t>Red Lion Warrior Cape +10</t>
  </si>
  <si>
    <t>Royal Soldier Armor</t>
  </si>
  <si>
    <t>Royal Soldier Armor +10</t>
  </si>
  <si>
    <t>Royal Swordsman Armor</t>
  </si>
  <si>
    <t>Royal Swordsman Armor +10</t>
  </si>
  <si>
    <t>Ruin Armor</t>
  </si>
  <si>
    <t>Ruin Armor +5</t>
  </si>
  <si>
    <t>Rusted Mastodon Armor</t>
  </si>
  <si>
    <t>Rusted Mastodon Armor +10</t>
  </si>
  <si>
    <t>Saint's Robe</t>
  </si>
  <si>
    <t>Saint's Robe +5</t>
  </si>
  <si>
    <t>Shadow Top</t>
  </si>
  <si>
    <t>Shadow Top +10</t>
  </si>
  <si>
    <t>Singer's Dress</t>
  </si>
  <si>
    <t>Singer's Dress +5</t>
  </si>
  <si>
    <t>Smelter Demon Armor</t>
  </si>
  <si>
    <t>Smelter Demon Armor +5</t>
  </si>
  <si>
    <t>Syan's Armor</t>
  </si>
  <si>
    <t>Syan's Armor +10</t>
  </si>
  <si>
    <t>Targray's Armor</t>
  </si>
  <si>
    <t>Targray's Armor +10</t>
  </si>
  <si>
    <t>Tattered Cloth Robe</t>
  </si>
  <si>
    <t>Tattered Cloth Robe +10</t>
  </si>
  <si>
    <t>Throne Watcher Armor</t>
  </si>
  <si>
    <t>Throne Watcher Armor +5</t>
  </si>
  <si>
    <t>Traveleing Merchant Coat</t>
  </si>
  <si>
    <t>Traveleing Merchant Coat +10</t>
  </si>
  <si>
    <t>Tseldora Top</t>
  </si>
  <si>
    <t>Incease Souls +5%</t>
  </si>
  <si>
    <t>Tseldora Top +10</t>
  </si>
  <si>
    <t>Varangian Armor</t>
  </si>
  <si>
    <t>Velstadt's Armor</t>
  </si>
  <si>
    <t>Velstadt's Armor +5</t>
  </si>
  <si>
    <t>Vengarl's Armor</t>
  </si>
  <si>
    <t>Vengarl's Armor +5</t>
  </si>
  <si>
    <t>White Hollow Top</t>
  </si>
  <si>
    <t>White Hollow Top +10</t>
  </si>
  <si>
    <t>Item Discovery +5%</t>
  </si>
  <si>
    <t>Agdayne's Black Gloves</t>
  </si>
  <si>
    <t>Agdayne's Black Gloves +5</t>
  </si>
  <si>
    <t>Alonne Captain Gauntlets</t>
  </si>
  <si>
    <t>Alonne Captain Gauntlets +10</t>
  </si>
  <si>
    <t>Alonne Knight Gauntlets</t>
  </si>
  <si>
    <t>Alonne Knight Gauntlets +10</t>
  </si>
  <si>
    <t>Alva Gauntlets</t>
  </si>
  <si>
    <t>Alva Gauntlets +10</t>
  </si>
  <si>
    <t>Archdrake Gloves</t>
  </si>
  <si>
    <t>Archdrake Gloves +10</t>
  </si>
  <si>
    <t>Astrologist Gloves</t>
  </si>
  <si>
    <t>Astrologist Gloves +10</t>
  </si>
  <si>
    <t>Aurous Gauntlets</t>
  </si>
  <si>
    <t>Aurous Gauntlets +5</t>
  </si>
  <si>
    <t>Bandit Gauntlets</t>
  </si>
  <si>
    <t>Bandit Gauntlets +10</t>
  </si>
  <si>
    <t>Bellkeeper Gauntlets</t>
  </si>
  <si>
    <t>Bellkeeper Gauntlets +10</t>
  </si>
  <si>
    <t>Benhart's Gauntlets</t>
  </si>
  <si>
    <t>Benhart's Gauntlets +10</t>
  </si>
  <si>
    <t>Black Dragon Gauntlets</t>
  </si>
  <si>
    <t>Black Gloves</t>
  </si>
  <si>
    <t>Black Leather Gauntlets</t>
  </si>
  <si>
    <t>Black Leather Gauntlets +10</t>
  </si>
  <si>
    <t>Black Witch gloves</t>
  </si>
  <si>
    <t>Black Witch gloves +5</t>
  </si>
  <si>
    <t>Bone King Gauntlets</t>
  </si>
  <si>
    <t>Bone King Gauntlets +5</t>
  </si>
  <si>
    <t>Brigand Gauntlets</t>
  </si>
  <si>
    <t>Brigand Gauntlets +10</t>
  </si>
  <si>
    <t>Catarina Gauntlets</t>
  </si>
  <si>
    <t>Catarina Gauntlets +5</t>
  </si>
  <si>
    <t>Chaos Gloves</t>
  </si>
  <si>
    <t>Chaos Gloves +5</t>
  </si>
  <si>
    <t>Creighton's Gauntlets</t>
  </si>
  <si>
    <t>Creighton's Gauntlets +10</t>
  </si>
  <si>
    <t>Desert Sorceress Gauntlets</t>
  </si>
  <si>
    <t>Desert Sorceress Gauntlets +10</t>
  </si>
  <si>
    <t>Dragon Acolyte Gauntlets</t>
  </si>
  <si>
    <t>Dragon Acolyte Gauntlets +10</t>
  </si>
  <si>
    <t>Dragonrider Gauntlets</t>
  </si>
  <si>
    <t>Dragonrider Gauntlets +10</t>
  </si>
  <si>
    <t>Drakekeeper Gauntlets</t>
  </si>
  <si>
    <t>Drakekeeper Gauntlets +10</t>
  </si>
  <si>
    <t>Elite Knight Gauntlets</t>
  </si>
  <si>
    <t>Elite Knight Gauntlets +10</t>
  </si>
  <si>
    <t>Engraved Gauntlets</t>
  </si>
  <si>
    <t>Engraved Gauntlets +5</t>
  </si>
  <si>
    <t>Executioner Gauntlets</t>
  </si>
  <si>
    <t>Falconer Gauntlets</t>
  </si>
  <si>
    <t>Falconer Gauntlets +10</t>
  </si>
  <si>
    <t>Faraam Gauntlets</t>
  </si>
  <si>
    <t>Faraam Gauntlets +10</t>
  </si>
  <si>
    <t>Grave Warden Gauntlets</t>
  </si>
  <si>
    <t>Grave Warden Gauntlets +10</t>
  </si>
  <si>
    <t>Gyrm Gauntlets</t>
  </si>
  <si>
    <t>Gyrm Gauntlets +10</t>
  </si>
  <si>
    <t>Gyrm Warrior Gauntlets</t>
  </si>
  <si>
    <t>Gyrm Warrior Gauntlets +10</t>
  </si>
  <si>
    <t>Havel's Gauntlets</t>
  </si>
  <si>
    <t>Havel's Gauntlets +5</t>
  </si>
  <si>
    <t>Heide Knight Gauntlets</t>
  </si>
  <si>
    <t>Heide Knight Gauntlets +10</t>
  </si>
  <si>
    <t>Hollow Infantry Gauntlets</t>
  </si>
  <si>
    <t>Hollow Infantry Gauntlets +10</t>
  </si>
  <si>
    <t>Hollow Soldier Gauntlets</t>
  </si>
  <si>
    <t>Hollow Soldier Gauntlets +10</t>
  </si>
  <si>
    <t>Imperious Gauntlets</t>
  </si>
  <si>
    <t>Imperious Gauntlets +10</t>
  </si>
  <si>
    <t>Infantry Gauntlets</t>
  </si>
  <si>
    <t>Infantry Gauntlets +10</t>
  </si>
  <si>
    <t>Insolent Gauntlets</t>
  </si>
  <si>
    <t>Insolent Gauntlets +10</t>
  </si>
  <si>
    <t>Ironclad Gauntlets</t>
  </si>
  <si>
    <t>Ironclad Gauntlets +10</t>
  </si>
  <si>
    <t>Jester's Gloves</t>
  </si>
  <si>
    <t>Jester's Gloves +10</t>
  </si>
  <si>
    <t>Judgement Gloves</t>
  </si>
  <si>
    <t>Judgement Gloves +5</t>
  </si>
  <si>
    <t>King's Gauntlets</t>
  </si>
  <si>
    <t>King's Gauntlets +5</t>
  </si>
  <si>
    <t>Knight's Gauntlets</t>
  </si>
  <si>
    <t>Knight's Gauntlets +10</t>
  </si>
  <si>
    <t>Leydia White Gloves</t>
  </si>
  <si>
    <t>Leydia White Gloves +5</t>
  </si>
  <si>
    <t>Lion Mage Cuffs</t>
  </si>
  <si>
    <t>Lion Mage Cuffs +10</t>
  </si>
  <si>
    <t>Llewellyn Gauntlets</t>
  </si>
  <si>
    <t>Llewellyn Gauntlets +5</t>
  </si>
  <si>
    <t>Looking Glass Gauntlets</t>
  </si>
  <si>
    <t>Looking Glass Gauntlets +5</t>
  </si>
  <si>
    <t>Lucatiel's Gauntlets</t>
  </si>
  <si>
    <t>Lucatiel's Gauntlets +10</t>
  </si>
  <si>
    <t>Mad Warrior Gauntlets</t>
  </si>
  <si>
    <t>Mad Warrior Gauntlets +5</t>
  </si>
  <si>
    <t>Manikin Gauntlets</t>
  </si>
  <si>
    <t>Manikin Gauntlets +10</t>
  </si>
  <si>
    <t>Mastodon Gauntlets</t>
  </si>
  <si>
    <t>Req Str16</t>
  </si>
  <si>
    <t>Mastodon Gauntlets +10</t>
  </si>
  <si>
    <t>Monastery Gloves</t>
  </si>
  <si>
    <t>Monastery Gloves +5</t>
  </si>
  <si>
    <t>Old Ironclad Gauntlets</t>
  </si>
  <si>
    <t>Old Ironclad Gauntlets +10</t>
  </si>
  <si>
    <t>Old Knight Gauntlets</t>
  </si>
  <si>
    <t>Old Knight Gauntlets +10</t>
  </si>
  <si>
    <t>Pate's Gauntlets</t>
  </si>
  <si>
    <t>Pate's Gauntlets +5</t>
  </si>
  <si>
    <t>Peasant Gauntlets</t>
  </si>
  <si>
    <t>Peasant Gauntlets +10</t>
  </si>
  <si>
    <t>Priestess Gloves</t>
  </si>
  <si>
    <t>Priestess Gloves +10</t>
  </si>
  <si>
    <t>Prisoner's Gloves</t>
  </si>
  <si>
    <t>Prisoner's Gloves +10</t>
  </si>
  <si>
    <t>Rogue Gloves</t>
  </si>
  <si>
    <t>Rogue Gloves +10</t>
  </si>
  <si>
    <t>Royal Soldier Gauntlets</t>
  </si>
  <si>
    <t>Royal Soldier Gauntlets +10</t>
  </si>
  <si>
    <t>Royal Swordsman Gauntlets</t>
  </si>
  <si>
    <t>Royal Swordsman Gauntlets +10</t>
  </si>
  <si>
    <t>Ruin Gauntlets</t>
  </si>
  <si>
    <t>Ruin Gauntlets +5</t>
  </si>
  <si>
    <t>Rusted Mastodon Gauntlets</t>
  </si>
  <si>
    <t>Rusted Mastodon Gauntlets +10</t>
  </si>
  <si>
    <t>Saint's Gloves</t>
  </si>
  <si>
    <t>Saint's Gloves +5</t>
  </si>
  <si>
    <t>Shadow Gauntlets +10</t>
  </si>
  <si>
    <t>Smelter Demon Gauntlets</t>
  </si>
  <si>
    <t>Smelter Demon Gauntlets +5</t>
  </si>
  <si>
    <t>Syan's Gloves</t>
  </si>
  <si>
    <t>Syan's Gloves +10</t>
  </si>
  <si>
    <t>Targray's Gauntlets</t>
  </si>
  <si>
    <t>Targray's Gauntlets +10</t>
  </si>
  <si>
    <t>Tattered Cloth Gloves</t>
  </si>
  <si>
    <t>Tattered Cloth Gloves +10</t>
  </si>
  <si>
    <t>Throne Watcher Gauntlets</t>
  </si>
  <si>
    <t>Throne Watcher Gauntlets +5</t>
  </si>
  <si>
    <t>Traveleing Merchant Gloves</t>
  </si>
  <si>
    <t>Traveleing Merchant Gloves +10</t>
  </si>
  <si>
    <t>Tseldora Gauntlets</t>
  </si>
  <si>
    <t>Increase Souls +10%</t>
  </si>
  <si>
    <t>Tseldora Gauntlets +10</t>
  </si>
  <si>
    <t>Varangian Gauntlets</t>
  </si>
  <si>
    <t>Velstadt's Gauntlets</t>
  </si>
  <si>
    <t>Velstadt's Gauntlets +5</t>
  </si>
  <si>
    <t>Vengarl's Gauntlets</t>
  </si>
  <si>
    <t>Vengarl's Gauntlets +5</t>
  </si>
  <si>
    <t>White Priest Gloves</t>
  </si>
  <si>
    <t>White Priest Gloves +10</t>
  </si>
  <si>
    <t>Agdayne's Black Kilt +5</t>
  </si>
  <si>
    <t>Alonne Knight Leggings +10</t>
  </si>
  <si>
    <t>Alva Leggings +10</t>
  </si>
  <si>
    <t>Archdrake Leggings +10</t>
  </si>
  <si>
    <t>Astrologist Kilt +10</t>
  </si>
  <si>
    <t>Aurous Invisible Leggings +5</t>
  </si>
  <si>
    <t>Aurous Visible Leggings +5</t>
  </si>
  <si>
    <t>Bandit Leggings +10</t>
  </si>
  <si>
    <t>Bellkeeper Leggings +10</t>
  </si>
  <si>
    <t>Benhart's Boots +10</t>
  </si>
  <si>
    <t>Black Witch Kilt +5</t>
  </si>
  <si>
    <t>Bone King Kilt +5</t>
  </si>
  <si>
    <t>Cale's Leggings +10</t>
  </si>
  <si>
    <t>Catarina Leggings +5</t>
  </si>
  <si>
    <t>Chaos Leggings +5</t>
  </si>
  <si>
    <t>Creighton's Leggings +10</t>
  </si>
  <si>
    <t>Dark Leggings +5</t>
  </si>
  <si>
    <t>Desert Sorceress Skirt +10</t>
  </si>
  <si>
    <t>Dragon Acolyte Boot +10</t>
  </si>
  <si>
    <t>Dragonrider Leggings +10</t>
  </si>
  <si>
    <t>Drakekeeper Leggings +10</t>
  </si>
  <si>
    <t>Drangleic Leggings +5</t>
  </si>
  <si>
    <t>Elite Knight Leggings +10</t>
  </si>
  <si>
    <t>Falconer Boots +10</t>
  </si>
  <si>
    <t>Faraam Leggings +10</t>
  </si>
  <si>
    <t>Flying Feline Boots +5</t>
  </si>
  <si>
    <t>Reduces Fall Damage</t>
  </si>
  <si>
    <t>Grave Warden Leggings +10</t>
  </si>
  <si>
    <t>Gyrm Boots +10</t>
  </si>
  <si>
    <t>Gyrm Warrior Boots +10</t>
  </si>
  <si>
    <t>Hard Leather Leggings +5</t>
  </si>
  <si>
    <t>Havel's Leggings +5</t>
  </si>
  <si>
    <t>Heide Knight Leggings +10</t>
  </si>
  <si>
    <t>Hexer Leggings +5</t>
  </si>
  <si>
    <t>Hollow Infantry Boots +10</t>
  </si>
  <si>
    <t>Hollow Soldier Leggings +10</t>
  </si>
  <si>
    <t>Imperious Leggings +10</t>
  </si>
  <si>
    <t>Imported Trousers +10</t>
  </si>
  <si>
    <t>Infantry Leggings +10</t>
  </si>
  <si>
    <t>Insolent Boots +10</t>
  </si>
  <si>
    <t>Ironclad Leggings +10</t>
  </si>
  <si>
    <t>Jester's Boots +10</t>
  </si>
  <si>
    <t>Judgement Leggings +5</t>
  </si>
  <si>
    <t>King's Leggings +5</t>
  </si>
  <si>
    <t>Knight's Leggings +10</t>
  </si>
  <si>
    <t>Leather Leggings +10</t>
  </si>
  <si>
    <t>Lion Mage Skirt +10</t>
  </si>
  <si>
    <t>Lion Warrior Boots +10</t>
  </si>
  <si>
    <t>Llewellyn Leggings +5</t>
  </si>
  <si>
    <t>Looking Glass Leggings +5</t>
  </si>
  <si>
    <t>Lucatiel's Leggings +10</t>
  </si>
  <si>
    <t>Mad Warrior Leggings +5</t>
  </si>
  <si>
    <t>Manikin Leggings +10</t>
  </si>
  <si>
    <t>Mastodon Leggings +10</t>
  </si>
  <si>
    <t>Req Str 16</t>
  </si>
  <si>
    <t>Monastery Skirt +5</t>
  </si>
  <si>
    <t>Moon Butterfly Skirt +5</t>
  </si>
  <si>
    <t>Old Ironclad Leggings +10</t>
  </si>
  <si>
    <t>Old Knight Leggings +10</t>
  </si>
  <si>
    <t>Pate's Leggings +5</t>
  </si>
  <si>
    <t>Peasant Leggings +10</t>
  </si>
  <si>
    <t>Penal Skirt +5</t>
  </si>
  <si>
    <t>Priestess Kilt +10</t>
  </si>
  <si>
    <t>Prisoner's Waistcloth +10</t>
  </si>
  <si>
    <t>Royal Soldier Leggings +10</t>
  </si>
  <si>
    <t>Royal Swordsman Leggings +10</t>
  </si>
  <si>
    <t>Ruin Leggings +5</t>
  </si>
  <si>
    <t>Rusted Mastodon Leggings +10</t>
  </si>
  <si>
    <t>Saint's Leggings +5</t>
  </si>
  <si>
    <t>Shadow Leggings +10</t>
  </si>
  <si>
    <t>Smelter Demon Leggings +5</t>
  </si>
  <si>
    <t>Syan's Leggings +10</t>
  </si>
  <si>
    <t>Targray's Leggings +10</t>
  </si>
  <si>
    <t>Throne Defender Leggings +5</t>
  </si>
  <si>
    <t>Throne Watcher Leggings +5</t>
  </si>
  <si>
    <t>Traveleing Merchant Leggings +10</t>
  </si>
  <si>
    <t>Tseldora Leggings +10</t>
  </si>
  <si>
    <t>Increase Souls +5%</t>
  </si>
  <si>
    <t>Velstadt's Leggings +5</t>
  </si>
  <si>
    <t>Vengarl's Leggings +5</t>
  </si>
  <si>
    <t>White Priest Skirt +10</t>
  </si>
  <si>
    <t>Xanthous Kilt +5</t>
  </si>
  <si>
    <t>Agdayne's Black Kilt</t>
  </si>
  <si>
    <t>Alonne Knight Leggings</t>
  </si>
  <si>
    <t>Alva Leggings</t>
  </si>
  <si>
    <t>Archdrake Leggings</t>
  </si>
  <si>
    <t>Astrologist Kilt</t>
  </si>
  <si>
    <t>Aurous Invisible Leggings</t>
  </si>
  <si>
    <t>Aurous Visible Leggings</t>
  </si>
  <si>
    <t>Bandit Leggings</t>
  </si>
  <si>
    <t>Bellkeeper Leggings</t>
  </si>
  <si>
    <t>Benhart's Boots</t>
  </si>
  <si>
    <t>Black Dragon Leggings</t>
  </si>
  <si>
    <t>Black Witch Kilt</t>
  </si>
  <si>
    <t>Bone King Kilt</t>
  </si>
  <si>
    <t>Cale's Leggings</t>
  </si>
  <si>
    <t>Catarina Leggings</t>
  </si>
  <si>
    <t>Chaos Leggings</t>
  </si>
  <si>
    <t>Creighton's Leggings</t>
  </si>
  <si>
    <t>Dark Leggings</t>
  </si>
  <si>
    <t>Desert Sorceress Skirt</t>
  </si>
  <si>
    <t>Dragon Acolyte Boot</t>
  </si>
  <si>
    <t>Dragonrider Leggings</t>
  </si>
  <si>
    <t>Drakekeeper Leggings</t>
  </si>
  <si>
    <t>Drangleic Leggings</t>
  </si>
  <si>
    <t>Elite Knight Leggings</t>
  </si>
  <si>
    <t>Executioner Leggings</t>
  </si>
  <si>
    <t>Falconer Boots</t>
  </si>
  <si>
    <t>Faraam Leggings</t>
  </si>
  <si>
    <t>Flying Feline Boots</t>
  </si>
  <si>
    <t>Grave Warden Leggings</t>
  </si>
  <si>
    <t>Gyrm Boots</t>
  </si>
  <si>
    <t>Gyrm Warrior Boots</t>
  </si>
  <si>
    <t>Hard Leather Leggings</t>
  </si>
  <si>
    <t>Havel's Leggings</t>
  </si>
  <si>
    <t>Heide Knight Leggings</t>
  </si>
  <si>
    <t>Hexer Leggings</t>
  </si>
  <si>
    <t>Hollow Infantry Boots</t>
  </si>
  <si>
    <t>Hollow Soldier Leggings</t>
  </si>
  <si>
    <t>Imperious Leggings</t>
  </si>
  <si>
    <t>Imported Trousers</t>
  </si>
  <si>
    <t>Infantry Leggings</t>
  </si>
  <si>
    <t>Insolent Boots</t>
  </si>
  <si>
    <t>Ironclad Leggings</t>
  </si>
  <si>
    <t>Jester's Boots</t>
  </si>
  <si>
    <t>Judgement Leggings</t>
  </si>
  <si>
    <t>King's Leggings</t>
  </si>
  <si>
    <t>Knight's Leggings</t>
  </si>
  <si>
    <t>Leather Leggings</t>
  </si>
  <si>
    <t>Lion Mage Skirt</t>
  </si>
  <si>
    <t>Lion Warrior Boots</t>
  </si>
  <si>
    <t>Llewellyn Leggings</t>
  </si>
  <si>
    <t>Looking Glass Leggings</t>
  </si>
  <si>
    <t>Lucatiel's Leggings</t>
  </si>
  <si>
    <t>Mad Warrior Leggings</t>
  </si>
  <si>
    <t>Manikin Leggings</t>
  </si>
  <si>
    <t>Mastodon Leggings</t>
  </si>
  <si>
    <t>Monastery Skirt</t>
  </si>
  <si>
    <t>Moon Butterfly Skirt</t>
  </si>
  <si>
    <t>Old Ironclad Leggings</t>
  </si>
  <si>
    <t>Old Knight Leggings</t>
  </si>
  <si>
    <t>Pate's Leggings</t>
  </si>
  <si>
    <t>Peasant Leggings</t>
  </si>
  <si>
    <t>Penal Skirt</t>
  </si>
  <si>
    <t>Priestess Kilt</t>
  </si>
  <si>
    <t>Prisoner's Waistcloth</t>
  </si>
  <si>
    <t>Royal Soldier Leggings</t>
  </si>
  <si>
    <t>Royal Swordsman Leggings</t>
  </si>
  <si>
    <t>Ruin Leggings</t>
  </si>
  <si>
    <t>Rusted Mastodon Leggings</t>
  </si>
  <si>
    <t>Saint's Leggings</t>
  </si>
  <si>
    <t>Smelter Demon Leggings</t>
  </si>
  <si>
    <t>Syan's Leggings</t>
  </si>
  <si>
    <t>Targray's Leggings</t>
  </si>
  <si>
    <t>Throne Defender Leggings</t>
  </si>
  <si>
    <t>Throne Watcher Leggings</t>
  </si>
  <si>
    <t>Traveleing Merchant Leggings</t>
  </si>
  <si>
    <t>Tseldora Leggings</t>
  </si>
  <si>
    <t>Varangian Leggings</t>
  </si>
  <si>
    <t>Velstadt's Leggings</t>
  </si>
  <si>
    <t>Vengarl's Leggings</t>
  </si>
  <si>
    <t>White Priest Skirt</t>
  </si>
  <si>
    <t>Xanthous Kilt</t>
  </si>
  <si>
    <t>Special Properties</t>
  </si>
  <si>
    <t>None</t>
  </si>
  <si>
    <t>Executioner Armor +5</t>
  </si>
  <si>
    <t>Executioner Gauntlets +5</t>
  </si>
  <si>
    <t>Executioner Leggings +5</t>
  </si>
  <si>
    <t>Req Str 14</t>
  </si>
  <si>
    <t>Int +3</t>
  </si>
  <si>
    <t>Int +2 souls +2.5%</t>
  </si>
  <si>
    <t>Alonne Captain Leggings +10</t>
  </si>
  <si>
    <t>Alonne Captain Leggings</t>
  </si>
  <si>
    <t>Black Hood</t>
  </si>
  <si>
    <t>Black Boots</t>
  </si>
  <si>
    <t>Black Leather Thief Mask</t>
  </si>
  <si>
    <t>Black Leather Thief Mask +10</t>
  </si>
  <si>
    <t>Black Hood +5</t>
  </si>
  <si>
    <t>Black Gloves +5</t>
  </si>
  <si>
    <t>Black Boots +5</t>
  </si>
  <si>
    <t>Item Discovery +2%</t>
  </si>
  <si>
    <t>Moon Butterfly Wings</t>
  </si>
  <si>
    <t>Moon Butterfly Wings +5</t>
  </si>
  <si>
    <t>Moon Butterfly Cuffs</t>
  </si>
  <si>
    <t>Moon Butterfly Cuffs +5</t>
  </si>
  <si>
    <t>Prisoner's Hood</t>
  </si>
  <si>
    <t>Prisoner's Hood +10</t>
  </si>
  <si>
    <t>Wanderer Manchettes</t>
  </si>
  <si>
    <t>Wanderer Coat</t>
  </si>
  <si>
    <t>Wanderer Boots</t>
  </si>
  <si>
    <t>Wanderer Hood +10</t>
  </si>
  <si>
    <t>Wanderer Coat +10</t>
  </si>
  <si>
    <t>Wanderer Manchettes +10</t>
  </si>
  <si>
    <t>Wanderer Boots +10</t>
  </si>
  <si>
    <t>Varangian Armor +10</t>
  </si>
  <si>
    <t>Varangian Helm +10</t>
  </si>
  <si>
    <t>Varangian Gauntlets +10</t>
  </si>
  <si>
    <t>Varangian Leggings +10</t>
  </si>
  <si>
    <t>Penal Handcuffs</t>
  </si>
  <si>
    <t>Penal Handcuffs +5</t>
  </si>
  <si>
    <t>Pyro +7.4%</t>
  </si>
  <si>
    <t>Equip load +3%</t>
  </si>
  <si>
    <t>casting speed+</t>
  </si>
  <si>
    <t>Int +3 Casting Speed+</t>
  </si>
  <si>
    <t>Int +1 Fth +1 casts +10%</t>
  </si>
  <si>
    <t>casting speed +11%</t>
  </si>
  <si>
    <t>Critical Hits +5%</t>
  </si>
  <si>
    <t>Souls Gained +10%</t>
  </si>
  <si>
    <t>Negates Backstabs. Req Str14</t>
  </si>
  <si>
    <t>Vit +1 &amp; End +1</t>
  </si>
  <si>
    <t>Durgo's Hat</t>
  </si>
  <si>
    <t>Durgo's Hat +5</t>
  </si>
  <si>
    <t>Extends Bow Range</t>
  </si>
  <si>
    <t>Req Dex16 Bleed Att</t>
  </si>
  <si>
    <t>Drangleic Gauntlets</t>
  </si>
  <si>
    <t>Drangleic Gauntlets +5</t>
  </si>
  <si>
    <t>Imported Manchettes +10</t>
  </si>
  <si>
    <t>Imported Manchettes</t>
  </si>
  <si>
    <t>Throne Defender Gauntlets</t>
  </si>
  <si>
    <t>Throne Defender Gauntlets +5</t>
  </si>
  <si>
    <t>Hollow Infantry Helm</t>
  </si>
  <si>
    <t>Hollow Infantry Helm +10</t>
  </si>
  <si>
    <t>Bone King Crown</t>
  </si>
  <si>
    <t>Bone King Crown +5</t>
  </si>
  <si>
    <t>Throne Defender Armor</t>
  </si>
  <si>
    <t>Throne Defender Armor +5</t>
  </si>
  <si>
    <t>Raises Item Discovery</t>
  </si>
  <si>
    <t>Unknown</t>
  </si>
  <si>
    <t>Int +2 Fth +2 Cast Speed+</t>
  </si>
  <si>
    <t>Note: Upgraded armor has been calculated from the base armor using the formula  base armor multiplied by 1.5 or 2 for +5 and +10 state respectively. Some differences can be expected, but it will be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</si>
</sst>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E3E3E"/>
      <name val="Tahoma"/>
      <family val="2"/>
    </font>
    <font>
      <sz val="11"/>
      <color theme="6" tint="0.79998168889431442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0" borderId="2" xfId="0" applyFont="1" applyBorder="1"/>
    <xf numFmtId="0" fontId="1" fillId="0" borderId="1" xfId="0" applyFont="1" applyBorder="1"/>
    <xf numFmtId="0" fontId="0" fillId="0" borderId="9" xfId="0" applyBorder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0" fontId="2" fillId="3" borderId="0" xfId="0" applyFont="1" applyFill="1"/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0" fontId="0" fillId="3" borderId="1" xfId="0" applyFill="1" applyBorder="1"/>
    <xf numFmtId="0" fontId="2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0" fontId="0" fillId="4" borderId="1" xfId="0" applyFill="1" applyBorder="1"/>
    <xf numFmtId="2" fontId="3" fillId="2" borderId="12" xfId="0" applyNumberFormat="1" applyFont="1" applyFill="1" applyBorder="1" applyAlignment="1">
      <alignment horizontal="center" wrapText="1"/>
    </xf>
    <xf numFmtId="2" fontId="3" fillId="2" borderId="15" xfId="0" applyNumberFormat="1" applyFont="1" applyFill="1" applyBorder="1" applyAlignment="1">
      <alignment horizontal="center" wrapText="1"/>
    </xf>
    <xf numFmtId="2" fontId="3" fillId="2" borderId="16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wrapText="1"/>
      <protection locked="0"/>
    </xf>
    <xf numFmtId="1" fontId="4" fillId="0" borderId="0" xfId="0" applyNumberFormat="1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164" fontId="0" fillId="4" borderId="0" xfId="0" applyNumberFormat="1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/>
    <xf numFmtId="0" fontId="1" fillId="0" borderId="0" xfId="0" applyFont="1" applyFill="1" applyAlignment="1">
      <alignment horizontal="left"/>
    </xf>
    <xf numFmtId="0" fontId="7" fillId="0" borderId="0" xfId="0" applyFont="1"/>
    <xf numFmtId="0" fontId="0" fillId="0" borderId="4" xfId="0" applyBorder="1" applyAlignment="1">
      <alignment horizontal="center"/>
    </xf>
    <xf numFmtId="0" fontId="6" fillId="0" borderId="0" xfId="0" applyFont="1" applyAlignment="1" applyProtection="1">
      <alignment horizontal="left"/>
      <protection hidden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9" fillId="3" borderId="0" xfId="0" applyFont="1" applyFill="1"/>
    <xf numFmtId="0" fontId="1" fillId="5" borderId="3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2" borderId="24" xfId="0" applyNumberFormat="1" applyFill="1" applyBorder="1" applyAlignment="1">
      <alignment horizontal="center" wrapText="1"/>
    </xf>
    <xf numFmtId="2" fontId="0" fillId="2" borderId="25" xfId="0" applyNumberFormat="1" applyFill="1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2" borderId="21" xfId="0" applyNumberFormat="1" applyFill="1" applyBorder="1" applyAlignment="1">
      <alignment horizontal="center" wrapText="1"/>
    </xf>
    <xf numFmtId="2" fontId="0" fillId="2" borderId="27" xfId="0" applyNumberFormat="1" applyFill="1" applyBorder="1" applyAlignment="1">
      <alignment horizontal="center" wrapText="1"/>
    </xf>
    <xf numFmtId="2" fontId="1" fillId="0" borderId="17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1" fontId="1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93104233745601"/>
          <c:y val="2.3061059675232899E-2"/>
          <c:w val="0.74306896064221495"/>
          <c:h val="0.83466935863786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'Custom Armor Calculator'!$A$1</c:f>
              <c:strCache>
                <c:ptCount val="1"/>
                <c:pt idx="0">
                  <c:v>Armor Set 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'Custom Armor Calculator'!$E$9:$S$9</c:f>
              <c:strCache>
                <c:ptCount val="15"/>
                <c:pt idx="0">
                  <c:v>Weight</c:v>
                </c:pt>
                <c:pt idx="1">
                  <c:v>Durability</c:v>
                </c:pt>
                <c:pt idx="2">
                  <c:v>Phys</c:v>
                </c:pt>
                <c:pt idx="3">
                  <c:v>Str</c:v>
                </c:pt>
                <c:pt idx="4">
                  <c:v>Sls</c:v>
                </c:pt>
                <c:pt idx="5">
                  <c:v>Thr</c:v>
                </c:pt>
                <c:pt idx="6">
                  <c:v>Mag</c:v>
                </c:pt>
                <c:pt idx="7">
                  <c:v>Fir</c:v>
                </c:pt>
                <c:pt idx="8">
                  <c:v>Lit</c:v>
                </c:pt>
                <c:pt idx="9">
                  <c:v>Dark</c:v>
                </c:pt>
                <c:pt idx="10">
                  <c:v>Poise</c:v>
                </c:pt>
                <c:pt idx="11">
                  <c:v>Poison</c:v>
                </c:pt>
                <c:pt idx="12">
                  <c:v>Bleed</c:v>
                </c:pt>
                <c:pt idx="13">
                  <c:v>Petrify</c:v>
                </c:pt>
                <c:pt idx="14">
                  <c:v>Curse</c:v>
                </c:pt>
              </c:strCache>
            </c:strRef>
          </c:cat>
          <c:val>
            <c:numRef>
              <c:f>'Custom Armor Calculator'!$E$6:$S$6</c:f>
              <c:numCache>
                <c:formatCode>0</c:formatCode>
                <c:ptCount val="15"/>
                <c:pt idx="0" formatCode="General">
                  <c:v>17.3</c:v>
                </c:pt>
                <c:pt idx="1">
                  <c:v>240</c:v>
                </c:pt>
                <c:pt idx="2">
                  <c:v>189</c:v>
                </c:pt>
                <c:pt idx="3">
                  <c:v>189</c:v>
                </c:pt>
                <c:pt idx="4">
                  <c:v>191</c:v>
                </c:pt>
                <c:pt idx="5">
                  <c:v>189</c:v>
                </c:pt>
                <c:pt idx="6">
                  <c:v>40</c:v>
                </c:pt>
                <c:pt idx="7">
                  <c:v>45</c:v>
                </c:pt>
                <c:pt idx="8">
                  <c:v>44</c:v>
                </c:pt>
                <c:pt idx="9">
                  <c:v>72</c:v>
                </c:pt>
                <c:pt idx="10">
                  <c:v>5</c:v>
                </c:pt>
                <c:pt idx="11">
                  <c:v>42</c:v>
                </c:pt>
                <c:pt idx="12">
                  <c:v>43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'Custom Armor Calculator'!$A$9</c:f>
              <c:strCache>
                <c:ptCount val="1"/>
                <c:pt idx="0">
                  <c:v>Armor Set 2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'Custom Armor Calculator'!$E$9:$S$9</c:f>
              <c:strCache>
                <c:ptCount val="15"/>
                <c:pt idx="0">
                  <c:v>Weight</c:v>
                </c:pt>
                <c:pt idx="1">
                  <c:v>Durability</c:v>
                </c:pt>
                <c:pt idx="2">
                  <c:v>Phys</c:v>
                </c:pt>
                <c:pt idx="3">
                  <c:v>Str</c:v>
                </c:pt>
                <c:pt idx="4">
                  <c:v>Sls</c:v>
                </c:pt>
                <c:pt idx="5">
                  <c:v>Thr</c:v>
                </c:pt>
                <c:pt idx="6">
                  <c:v>Mag</c:v>
                </c:pt>
                <c:pt idx="7">
                  <c:v>Fir</c:v>
                </c:pt>
                <c:pt idx="8">
                  <c:v>Lit</c:v>
                </c:pt>
                <c:pt idx="9">
                  <c:v>Dark</c:v>
                </c:pt>
                <c:pt idx="10">
                  <c:v>Poise</c:v>
                </c:pt>
                <c:pt idx="11">
                  <c:v>Poison</c:v>
                </c:pt>
                <c:pt idx="12">
                  <c:v>Bleed</c:v>
                </c:pt>
                <c:pt idx="13">
                  <c:v>Petrify</c:v>
                </c:pt>
                <c:pt idx="14">
                  <c:v>Curse</c:v>
                </c:pt>
              </c:strCache>
            </c:strRef>
          </c:cat>
          <c:val>
            <c:numRef>
              <c:f>'Custom Armor Calculator'!$E$14:$S$14</c:f>
              <c:numCache>
                <c:formatCode>0</c:formatCode>
                <c:ptCount val="15"/>
                <c:pt idx="0" formatCode="General">
                  <c:v>37.200000000000003</c:v>
                </c:pt>
                <c:pt idx="1">
                  <c:v>340</c:v>
                </c:pt>
                <c:pt idx="2">
                  <c:v>392</c:v>
                </c:pt>
                <c:pt idx="3">
                  <c:v>372</c:v>
                </c:pt>
                <c:pt idx="4">
                  <c:v>414</c:v>
                </c:pt>
                <c:pt idx="5">
                  <c:v>392</c:v>
                </c:pt>
                <c:pt idx="6">
                  <c:v>77</c:v>
                </c:pt>
                <c:pt idx="7">
                  <c:v>122</c:v>
                </c:pt>
                <c:pt idx="8">
                  <c:v>55</c:v>
                </c:pt>
                <c:pt idx="9">
                  <c:v>77</c:v>
                </c:pt>
                <c:pt idx="10">
                  <c:v>82</c:v>
                </c:pt>
                <c:pt idx="11">
                  <c:v>40</c:v>
                </c:pt>
                <c:pt idx="12">
                  <c:v>87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33216"/>
        <c:axId val="190239104"/>
      </c:barChart>
      <c:catAx>
        <c:axId val="19023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239104"/>
        <c:crosses val="autoZero"/>
        <c:auto val="1"/>
        <c:lblAlgn val="ctr"/>
        <c:lblOffset val="100"/>
        <c:noMultiLvlLbl val="0"/>
      </c:catAx>
      <c:valAx>
        <c:axId val="19023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23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6111244291184895E-2"/>
          <c:y val="0.10655418072740901"/>
          <c:w val="0.10228684529187999"/>
          <c:h val="0.1324755559401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'Custom Armor Calculator'!$A$1</c:f>
              <c:strCache>
                <c:ptCount val="1"/>
                <c:pt idx="0">
                  <c:v>Armor Set 1</c:v>
                </c:pt>
              </c:strCache>
            </c:strRef>
          </c:tx>
          <c:marker>
            <c:symbol val="none"/>
          </c:marker>
          <c:cat>
            <c:strRef>
              <c:f>'Custom Armor Calculator'!$E$1:$S$1</c:f>
              <c:strCache>
                <c:ptCount val="15"/>
                <c:pt idx="0">
                  <c:v>Weight</c:v>
                </c:pt>
                <c:pt idx="1">
                  <c:v>Durability</c:v>
                </c:pt>
                <c:pt idx="2">
                  <c:v>Phys</c:v>
                </c:pt>
                <c:pt idx="3">
                  <c:v>Str</c:v>
                </c:pt>
                <c:pt idx="4">
                  <c:v>Sls</c:v>
                </c:pt>
                <c:pt idx="5">
                  <c:v>Thr</c:v>
                </c:pt>
                <c:pt idx="6">
                  <c:v>Mag</c:v>
                </c:pt>
                <c:pt idx="7">
                  <c:v>Fir</c:v>
                </c:pt>
                <c:pt idx="8">
                  <c:v>Lit</c:v>
                </c:pt>
                <c:pt idx="9">
                  <c:v>Dark</c:v>
                </c:pt>
                <c:pt idx="10">
                  <c:v>Poise</c:v>
                </c:pt>
                <c:pt idx="11">
                  <c:v>Poison</c:v>
                </c:pt>
                <c:pt idx="12">
                  <c:v>Bleed</c:v>
                </c:pt>
                <c:pt idx="13">
                  <c:v>Petrify</c:v>
                </c:pt>
                <c:pt idx="14">
                  <c:v>Curse</c:v>
                </c:pt>
              </c:strCache>
            </c:strRef>
          </c:cat>
          <c:val>
            <c:numRef>
              <c:f>'Custom Armor Calculator'!$E$6:$S$6</c:f>
              <c:numCache>
                <c:formatCode>0</c:formatCode>
                <c:ptCount val="15"/>
                <c:pt idx="0" formatCode="General">
                  <c:v>17.3</c:v>
                </c:pt>
                <c:pt idx="1">
                  <c:v>240</c:v>
                </c:pt>
                <c:pt idx="2">
                  <c:v>189</c:v>
                </c:pt>
                <c:pt idx="3">
                  <c:v>189</c:v>
                </c:pt>
                <c:pt idx="4">
                  <c:v>191</c:v>
                </c:pt>
                <c:pt idx="5">
                  <c:v>189</c:v>
                </c:pt>
                <c:pt idx="6">
                  <c:v>40</c:v>
                </c:pt>
                <c:pt idx="7">
                  <c:v>45</c:v>
                </c:pt>
                <c:pt idx="8">
                  <c:v>44</c:v>
                </c:pt>
                <c:pt idx="9">
                  <c:v>72</c:v>
                </c:pt>
                <c:pt idx="10">
                  <c:v>5</c:v>
                </c:pt>
                <c:pt idx="11">
                  <c:v>42</c:v>
                </c:pt>
                <c:pt idx="12">
                  <c:v>43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513152"/>
        <c:axId val="190514688"/>
      </c:radarChart>
      <c:catAx>
        <c:axId val="1905131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90514688"/>
        <c:crosses val="autoZero"/>
        <c:auto val="1"/>
        <c:lblAlgn val="ctr"/>
        <c:lblOffset val="100"/>
        <c:noMultiLvlLbl val="0"/>
      </c:catAx>
      <c:valAx>
        <c:axId val="1905146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051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'Custom Armor Calculator'!$A$9</c:f>
              <c:strCache>
                <c:ptCount val="1"/>
                <c:pt idx="0">
                  <c:v>Armor Set 2</c:v>
                </c:pt>
              </c:strCache>
            </c:strRef>
          </c:tx>
          <c:marker>
            <c:symbol val="none"/>
          </c:marker>
          <c:cat>
            <c:strRef>
              <c:f>'Custom Armor Calculator'!$E$1:$S$1</c:f>
              <c:strCache>
                <c:ptCount val="15"/>
                <c:pt idx="0">
                  <c:v>Weight</c:v>
                </c:pt>
                <c:pt idx="1">
                  <c:v>Durability</c:v>
                </c:pt>
                <c:pt idx="2">
                  <c:v>Phys</c:v>
                </c:pt>
                <c:pt idx="3">
                  <c:v>Str</c:v>
                </c:pt>
                <c:pt idx="4">
                  <c:v>Sls</c:v>
                </c:pt>
                <c:pt idx="5">
                  <c:v>Thr</c:v>
                </c:pt>
                <c:pt idx="6">
                  <c:v>Mag</c:v>
                </c:pt>
                <c:pt idx="7">
                  <c:v>Fir</c:v>
                </c:pt>
                <c:pt idx="8">
                  <c:v>Lit</c:v>
                </c:pt>
                <c:pt idx="9">
                  <c:v>Dark</c:v>
                </c:pt>
                <c:pt idx="10">
                  <c:v>Poise</c:v>
                </c:pt>
                <c:pt idx="11">
                  <c:v>Poison</c:v>
                </c:pt>
                <c:pt idx="12">
                  <c:v>Bleed</c:v>
                </c:pt>
                <c:pt idx="13">
                  <c:v>Petrify</c:v>
                </c:pt>
                <c:pt idx="14">
                  <c:v>Curse</c:v>
                </c:pt>
              </c:strCache>
            </c:strRef>
          </c:cat>
          <c:val>
            <c:numRef>
              <c:f>'Custom Armor Calculator'!$E$14:$S$14</c:f>
              <c:numCache>
                <c:formatCode>0</c:formatCode>
                <c:ptCount val="15"/>
                <c:pt idx="0" formatCode="General">
                  <c:v>37.200000000000003</c:v>
                </c:pt>
                <c:pt idx="1">
                  <c:v>340</c:v>
                </c:pt>
                <c:pt idx="2">
                  <c:v>392</c:v>
                </c:pt>
                <c:pt idx="3">
                  <c:v>372</c:v>
                </c:pt>
                <c:pt idx="4">
                  <c:v>414</c:v>
                </c:pt>
                <c:pt idx="5">
                  <c:v>392</c:v>
                </c:pt>
                <c:pt idx="6">
                  <c:v>77</c:v>
                </c:pt>
                <c:pt idx="7">
                  <c:v>122</c:v>
                </c:pt>
                <c:pt idx="8">
                  <c:v>55</c:v>
                </c:pt>
                <c:pt idx="9">
                  <c:v>77</c:v>
                </c:pt>
                <c:pt idx="10">
                  <c:v>82</c:v>
                </c:pt>
                <c:pt idx="11">
                  <c:v>40</c:v>
                </c:pt>
                <c:pt idx="12">
                  <c:v>87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532224"/>
        <c:axId val="190542208"/>
      </c:radarChart>
      <c:catAx>
        <c:axId val="19053222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90542208"/>
        <c:crosses val="autoZero"/>
        <c:auto val="1"/>
        <c:lblAlgn val="ctr"/>
        <c:lblOffset val="100"/>
        <c:noMultiLvlLbl val="0"/>
      </c:catAx>
      <c:valAx>
        <c:axId val="1905422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9053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0" dropStyle="combo" dx="16" fmlaLink="$B$2" fmlaRange="Head!$A$2:$A$193" noThreeD="1" sel="16" val="8"/>
</file>

<file path=xl/ctrlProps/ctrlProp2.xml><?xml version="1.0" encoding="utf-8"?>
<formControlPr xmlns="http://schemas.microsoft.com/office/spreadsheetml/2009/9/main" objectType="Drop" dropLines="20" dropStyle="combo" dx="16" fmlaLink="$B$3" fmlaRange="Torso!$A$2:$A$187" noThreeD="1" sel="18" val="17"/>
</file>

<file path=xl/ctrlProps/ctrlProp3.xml><?xml version="1.0" encoding="utf-8"?>
<formControlPr xmlns="http://schemas.microsoft.com/office/spreadsheetml/2009/9/main" objectType="Drop" dropLines="20" dropStyle="combo" dx="16" fmlaLink="$B$4" fmlaRange="Arms!$A$2:$A$177" noThreeD="1" sel="18" val="0"/>
</file>

<file path=xl/ctrlProps/ctrlProp4.xml><?xml version="1.0" encoding="utf-8"?>
<formControlPr xmlns="http://schemas.microsoft.com/office/spreadsheetml/2009/9/main" objectType="Drop" dropLines="20" dropStyle="combo" dx="16" fmlaLink="$B$5" fmlaRange="Legs!$A$2:$A$177" noThreeD="1" sel="20" val="7"/>
</file>

<file path=xl/ctrlProps/ctrlProp5.xml><?xml version="1.0" encoding="utf-8"?>
<formControlPr xmlns="http://schemas.microsoft.com/office/spreadsheetml/2009/9/main" objectType="Drop" dropLines="20" dropStyle="combo" dx="16" fmlaLink="$B$10" fmlaRange="Head!$A$2:$A$193" noThreeD="1" sel="2" val="0"/>
</file>

<file path=xl/ctrlProps/ctrlProp6.xml><?xml version="1.0" encoding="utf-8"?>
<formControlPr xmlns="http://schemas.microsoft.com/office/spreadsheetml/2009/9/main" objectType="Drop" dropLines="72" dropStyle="combo" dx="16" fmlaLink="$B$11" fmlaRange="Torso!$A$2:$A$187" noThreeD="1" sel="4" val="0"/>
</file>

<file path=xl/ctrlProps/ctrlProp7.xml><?xml version="1.0" encoding="utf-8"?>
<formControlPr xmlns="http://schemas.microsoft.com/office/spreadsheetml/2009/9/main" objectType="Drop" dropLines="20" dropStyle="combo" dx="16" fmlaLink="$B$12" fmlaRange="Arms!$A$2:$A$177" noThreeD="1" sel="4" val="0"/>
</file>

<file path=xl/ctrlProps/ctrlProp8.xml><?xml version="1.0" encoding="utf-8"?>
<formControlPr xmlns="http://schemas.microsoft.com/office/spreadsheetml/2009/9/main" objectType="Drop" dropLines="20" dropStyle="combo" dx="16" fmlaLink="$B$13" fmlaRange="Legs!$A$2:$A$177" noThreeD="1" sel="4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</xdr:colOff>
      <xdr:row>27</xdr:row>
      <xdr:rowOff>85725</xdr:rowOff>
    </xdr:from>
    <xdr:to>
      <xdr:col>22</xdr:col>
      <xdr:colOff>9524</xdr:colOff>
      <xdr:row>45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28576</xdr:colOff>
      <xdr:row>0</xdr:row>
      <xdr:rowOff>28575</xdr:rowOff>
    </xdr:from>
    <xdr:to>
      <xdr:col>29</xdr:col>
      <xdr:colOff>142876</xdr:colOff>
      <xdr:row>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47625</xdr:colOff>
      <xdr:row>8</xdr:row>
      <xdr:rowOff>0</xdr:rowOff>
    </xdr:from>
    <xdr:to>
      <xdr:col>29</xdr:col>
      <xdr:colOff>161925</xdr:colOff>
      <xdr:row>14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85725</xdr:rowOff>
        </xdr:from>
        <xdr:to>
          <xdr:col>0</xdr:col>
          <xdr:colOff>1971675</xdr:colOff>
          <xdr:row>1</xdr:row>
          <xdr:rowOff>381000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85725</xdr:rowOff>
        </xdr:from>
        <xdr:to>
          <xdr:col>0</xdr:col>
          <xdr:colOff>1971675</xdr:colOff>
          <xdr:row>2</xdr:row>
          <xdr:rowOff>381000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</xdr:row>
          <xdr:rowOff>85725</xdr:rowOff>
        </xdr:from>
        <xdr:to>
          <xdr:col>0</xdr:col>
          <xdr:colOff>1971675</xdr:colOff>
          <xdr:row>3</xdr:row>
          <xdr:rowOff>381000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</xdr:row>
          <xdr:rowOff>85725</xdr:rowOff>
        </xdr:from>
        <xdr:to>
          <xdr:col>0</xdr:col>
          <xdr:colOff>1971675</xdr:colOff>
          <xdr:row>4</xdr:row>
          <xdr:rowOff>381000</xdr:rowOff>
        </xdr:to>
        <xdr:sp macro="" textlink="">
          <xdr:nvSpPr>
            <xdr:cNvPr id="6154" name="Drop Down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</xdr:row>
          <xdr:rowOff>85725</xdr:rowOff>
        </xdr:from>
        <xdr:to>
          <xdr:col>0</xdr:col>
          <xdr:colOff>1971675</xdr:colOff>
          <xdr:row>9</xdr:row>
          <xdr:rowOff>381000</xdr:rowOff>
        </xdr:to>
        <xdr:sp macro="" textlink="">
          <xdr:nvSpPr>
            <xdr:cNvPr id="6162" name="Drop Down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10</xdr:row>
          <xdr:rowOff>85725</xdr:rowOff>
        </xdr:from>
        <xdr:to>
          <xdr:col>0</xdr:col>
          <xdr:colOff>1971675</xdr:colOff>
          <xdr:row>10</xdr:row>
          <xdr:rowOff>381000</xdr:rowOff>
        </xdr:to>
        <xdr:sp macro="" textlink="">
          <xdr:nvSpPr>
            <xdr:cNvPr id="6163" name="Drop Down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11</xdr:row>
          <xdr:rowOff>85725</xdr:rowOff>
        </xdr:from>
        <xdr:to>
          <xdr:col>0</xdr:col>
          <xdr:colOff>1971675</xdr:colOff>
          <xdr:row>11</xdr:row>
          <xdr:rowOff>381000</xdr:rowOff>
        </xdr:to>
        <xdr:sp macro="" textlink="">
          <xdr:nvSpPr>
            <xdr:cNvPr id="6165" name="Drop Down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12</xdr:row>
          <xdr:rowOff>85725</xdr:rowOff>
        </xdr:from>
        <xdr:to>
          <xdr:col>1</xdr:col>
          <xdr:colOff>0</xdr:colOff>
          <xdr:row>12</xdr:row>
          <xdr:rowOff>381000</xdr:rowOff>
        </xdr:to>
        <xdr:sp macro="" textlink="">
          <xdr:nvSpPr>
            <xdr:cNvPr id="6166" name="Drop Down 22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W55"/>
  <sheetViews>
    <sheetView tabSelected="1" workbookViewId="0">
      <selection activeCell="A17" sqref="A17"/>
    </sheetView>
  </sheetViews>
  <sheetFormatPr defaultColWidth="8.85546875" defaultRowHeight="15" x14ac:dyDescent="0.25"/>
  <cols>
    <col min="1" max="1" width="29.7109375" customWidth="1"/>
    <col min="2" max="2" width="9.42578125" hidden="1" customWidth="1"/>
    <col min="3" max="3" width="27.42578125" customWidth="1"/>
    <col min="4" max="4" width="10.42578125" customWidth="1"/>
    <col min="5" max="19" width="7.7109375" customWidth="1"/>
    <col min="20" max="20" width="10.140625" style="5" customWidth="1"/>
    <col min="21" max="21" width="9" style="5" customWidth="1"/>
    <col min="22" max="22" width="8.42578125" style="6" customWidth="1"/>
    <col min="23" max="23" width="24.7109375" customWidth="1"/>
  </cols>
  <sheetData>
    <row r="1" spans="1:23" ht="39" customHeight="1" thickBot="1" x14ac:dyDescent="0.35">
      <c r="A1" s="37" t="s">
        <v>81</v>
      </c>
      <c r="B1" s="38"/>
      <c r="C1" s="39" t="s">
        <v>0</v>
      </c>
      <c r="D1" s="39" t="s">
        <v>82</v>
      </c>
      <c r="E1" s="39" t="s">
        <v>2</v>
      </c>
      <c r="F1" s="39" t="s">
        <v>1</v>
      </c>
      <c r="G1" s="39" t="s">
        <v>3</v>
      </c>
      <c r="H1" s="39" t="s">
        <v>4</v>
      </c>
      <c r="I1" s="39" t="s">
        <v>5</v>
      </c>
      <c r="J1" s="39" t="s">
        <v>84</v>
      </c>
      <c r="K1" s="39" t="s">
        <v>6</v>
      </c>
      <c r="L1" s="39" t="s">
        <v>7</v>
      </c>
      <c r="M1" s="39" t="s">
        <v>8</v>
      </c>
      <c r="N1" s="39" t="s">
        <v>83</v>
      </c>
      <c r="O1" s="39" t="s">
        <v>9</v>
      </c>
      <c r="P1" s="39" t="s">
        <v>11</v>
      </c>
      <c r="Q1" s="39" t="s">
        <v>10</v>
      </c>
      <c r="R1" s="39" t="s">
        <v>85</v>
      </c>
      <c r="S1" s="39" t="s">
        <v>12</v>
      </c>
      <c r="T1" s="40" t="s">
        <v>67</v>
      </c>
      <c r="U1" s="40" t="s">
        <v>68</v>
      </c>
      <c r="V1" s="40" t="s">
        <v>69</v>
      </c>
      <c r="W1" s="40" t="s">
        <v>744</v>
      </c>
    </row>
    <row r="2" spans="1:23" ht="36" customHeight="1" x14ac:dyDescent="0.25">
      <c r="A2" s="38"/>
      <c r="B2" s="38">
        <v>16</v>
      </c>
      <c r="C2" s="38" t="str">
        <f>INDEX(Head!A$2:A$193,$B$2)</f>
        <v>Bell Keeper Helm</v>
      </c>
      <c r="D2" s="56" t="str">
        <f>INDEX(Head!B$2:B$193,$B$2)</f>
        <v>D</v>
      </c>
      <c r="E2" s="63">
        <f>INDEX(Head!C$2:C$193,$B$2)</f>
        <v>4.8</v>
      </c>
      <c r="F2" s="85">
        <f>INDEX(Head!D$2:D$193,$B$2)</f>
        <v>60</v>
      </c>
      <c r="G2" s="85">
        <f>INDEX(Head!E$2:E$193,$B$2)</f>
        <v>52</v>
      </c>
      <c r="H2" s="85">
        <f>INDEX(Head!F$2:F$193,$B$2)</f>
        <v>45</v>
      </c>
      <c r="I2" s="85">
        <f>INDEX(Head!G$2:G$193,$B$2)</f>
        <v>57</v>
      </c>
      <c r="J2" s="85">
        <f>INDEX(Head!H$2:H$193,$B$2)</f>
        <v>55</v>
      </c>
      <c r="K2" s="85">
        <f>INDEX(Head!I$2:I$193,$B$2)</f>
        <v>11</v>
      </c>
      <c r="L2" s="85">
        <f>INDEX(Head!J$2:J$193,$B$2)</f>
        <v>18</v>
      </c>
      <c r="M2" s="85">
        <f>INDEX(Head!K$2:K$193,$B$2)</f>
        <v>5</v>
      </c>
      <c r="N2" s="85">
        <f>INDEX(Head!L$2:L$193,$B$2)</f>
        <v>20</v>
      </c>
      <c r="O2" s="85">
        <f>INDEX(Head!M$2:M$193,$B$2)</f>
        <v>5</v>
      </c>
      <c r="P2" s="85">
        <f>INDEX(Head!N$2:N$193,$B$2)</f>
        <v>8</v>
      </c>
      <c r="Q2" s="85">
        <f>INDEX(Head!O$2:O$193,$B$2)</f>
        <v>16</v>
      </c>
      <c r="R2" s="85">
        <f>INDEX(Head!P$2:P$193,$B$2)</f>
        <v>0</v>
      </c>
      <c r="S2" s="85">
        <f>INDEX(Head!Q$2:Q$193,$B$2)</f>
        <v>0</v>
      </c>
      <c r="T2" s="86">
        <f>INDEX(Head!S$2:S$193,$B$2)</f>
        <v>22.083333333333336</v>
      </c>
      <c r="U2" s="87">
        <f>INDEX(Head!T$2:T$193,$B$2)</f>
        <v>1.0416666666666667</v>
      </c>
      <c r="V2" s="88">
        <f>INDEX(Head!U$2:U$193,$B$2)</f>
        <v>10.4</v>
      </c>
      <c r="W2" s="85" t="str">
        <f>INDEX(Head!R$2:R$193,$B$2)</f>
        <v>None</v>
      </c>
    </row>
    <row r="3" spans="1:23" ht="36" customHeight="1" x14ac:dyDescent="0.25">
      <c r="A3" s="38"/>
      <c r="B3" s="38">
        <v>18</v>
      </c>
      <c r="C3" s="38" t="str">
        <f>INDEX(Torso!A$2:A$383,$B$3)</f>
        <v>Bellkeeper Armor</v>
      </c>
      <c r="D3" s="56" t="str">
        <f>INDEX(Torso!B$2:B$187,$B$3)</f>
        <v>B</v>
      </c>
      <c r="E3" s="63">
        <f>INDEX(Torso!C$2:C$187,$B$3)</f>
        <v>6</v>
      </c>
      <c r="F3" s="85">
        <f>INDEX(Torso!D$2:D$187,$B$3)</f>
        <v>60</v>
      </c>
      <c r="G3" s="85">
        <f>INDEX(Torso!E$2:E$187,$B$3)</f>
        <v>66</v>
      </c>
      <c r="H3" s="85">
        <f>INDEX(Torso!F$2:F$187,$B$3)</f>
        <v>69</v>
      </c>
      <c r="I3" s="85">
        <f>INDEX(Torso!G$2:G$187,$B$3)</f>
        <v>64</v>
      </c>
      <c r="J3" s="85">
        <f>INDEX(Torso!H$2:H$187,$B$3)</f>
        <v>64</v>
      </c>
      <c r="K3" s="85">
        <f>INDEX(Torso!I$2:I$187,$B$3)</f>
        <v>14</v>
      </c>
      <c r="L3" s="85">
        <f>INDEX(Torso!J$2:J$187,$B$3)</f>
        <v>13</v>
      </c>
      <c r="M3" s="85">
        <f>INDEX(Torso!K$2:K$187,$B$3)</f>
        <v>19</v>
      </c>
      <c r="N3" s="85">
        <f>INDEX(Torso!L$2:L$187,$B$3)</f>
        <v>25</v>
      </c>
      <c r="O3" s="85">
        <f>INDEX(Torso!M$2:M$187,$B$3)</f>
        <v>0</v>
      </c>
      <c r="P3" s="85">
        <f>INDEX(Torso!N$2:N$187,$B$3)</f>
        <v>16</v>
      </c>
      <c r="Q3" s="85">
        <f>INDEX(Torso!O$2:O$187,$B$3)</f>
        <v>13</v>
      </c>
      <c r="R3" s="85">
        <f>INDEX(Torso!P$2:P$187,$B$3)</f>
        <v>0</v>
      </c>
      <c r="S3" s="85">
        <f>INDEX(Torso!Q$2:Q$187,$B$3)</f>
        <v>0</v>
      </c>
      <c r="T3" s="89">
        <f>INDEX(Torso!S$2:S$187,$B$3)</f>
        <v>22.833333333333332</v>
      </c>
      <c r="U3" s="90">
        <f>INDEX(Torso!T$2:T$187,$B$3)</f>
        <v>0</v>
      </c>
      <c r="V3" s="91" t="str">
        <f>INDEX(Torso!U$2:U$187,$B$3)</f>
        <v>n/a</v>
      </c>
      <c r="W3" s="85" t="str">
        <f>INDEX(Torso!R$2:R$187,$B$3)</f>
        <v>None</v>
      </c>
    </row>
    <row r="4" spans="1:23" ht="36" customHeight="1" x14ac:dyDescent="0.25">
      <c r="A4" s="38"/>
      <c r="B4" s="38">
        <v>18</v>
      </c>
      <c r="C4" s="38" t="str">
        <f>INDEX(Arms!A$2:A$177,$B$4)</f>
        <v>Bellkeeper Gauntlets</v>
      </c>
      <c r="D4" s="63" t="str">
        <f>INDEX(Arms!B$2:B$177,$B$4)</f>
        <v>D</v>
      </c>
      <c r="E4" s="63">
        <f>INDEX(Arms!C$2:C$177,$B$4)</f>
        <v>2.5</v>
      </c>
      <c r="F4" s="85">
        <f>INDEX(Arms!D$2:D$177,$B$4)</f>
        <v>60</v>
      </c>
      <c r="G4" s="85">
        <f>INDEX(Arms!E$2:E$177,$B$4)</f>
        <v>27</v>
      </c>
      <c r="H4" s="85">
        <f>INDEX(Arms!F$2:F$177,$B$4)</f>
        <v>29</v>
      </c>
      <c r="I4" s="85">
        <f>INDEX(Arms!G$2:G$177,$B$4)</f>
        <v>27</v>
      </c>
      <c r="J4" s="85">
        <f>INDEX(Arms!H$2:H$177,$B$4)</f>
        <v>27</v>
      </c>
      <c r="K4" s="85">
        <f>INDEX(Arms!I$2:I$177,$B$4)</f>
        <v>6</v>
      </c>
      <c r="L4" s="85">
        <f>INDEX(Arms!J$2:J$177,$B$4)</f>
        <v>5</v>
      </c>
      <c r="M4" s="85">
        <f>INDEX(Arms!K$2:K$177,$B$4)</f>
        <v>8</v>
      </c>
      <c r="N4" s="85">
        <f>INDEX(Arms!L$2:L$177,$B$4)</f>
        <v>10</v>
      </c>
      <c r="O4" s="85">
        <f>INDEX(Arms!M$2:M$177,$B$4)</f>
        <v>0</v>
      </c>
      <c r="P4" s="85">
        <f>INDEX(Arms!N$2:N$177,$B$4)</f>
        <v>7</v>
      </c>
      <c r="Q4" s="85">
        <f>INDEX(Arms!O$2:O$177,$B$4)</f>
        <v>5</v>
      </c>
      <c r="R4" s="85">
        <f>INDEX(Arms!P$2:P$177,$B$4)</f>
        <v>0</v>
      </c>
      <c r="S4" s="85">
        <f>INDEX(Arms!Q$2:Q$177,$B$4)</f>
        <v>0</v>
      </c>
      <c r="T4" s="89">
        <f>INDEX(Arms!S$2:S$177,$B$4)</f>
        <v>50</v>
      </c>
      <c r="U4" s="90">
        <f>INDEX(Arms!T$2:T$177,$B$4)</f>
        <v>0</v>
      </c>
      <c r="V4" s="91" t="str">
        <f>INDEX(Arms!U$2:U$177,$B$4)</f>
        <v>n/a</v>
      </c>
      <c r="W4" s="85" t="str">
        <f>INDEX(Arms!R$2:R$177,$B$4)</f>
        <v>None</v>
      </c>
    </row>
    <row r="5" spans="1:23" ht="36" customHeight="1" thickBot="1" x14ac:dyDescent="0.3">
      <c r="A5" s="38"/>
      <c r="B5" s="38">
        <v>20</v>
      </c>
      <c r="C5" s="41" t="str">
        <f>INDEX(Legs!A$2:A$177,$B$5)</f>
        <v>Bellkeeper Leggings</v>
      </c>
      <c r="D5" s="64" t="str">
        <f>INDEX(Legs!B$2:B$177,$B$5)</f>
        <v>D</v>
      </c>
      <c r="E5" s="64">
        <f>INDEX(Legs!C$2:C$177,$B$5)</f>
        <v>4</v>
      </c>
      <c r="F5" s="92">
        <f>INDEX(Legs!D$2:D$177,$B$5)</f>
        <v>60</v>
      </c>
      <c r="G5" s="92">
        <f>INDEX(Legs!E$2:E$177,$B$5)</f>
        <v>44</v>
      </c>
      <c r="H5" s="92">
        <f>INDEX(Legs!F$2:F$177,$B$5)</f>
        <v>46</v>
      </c>
      <c r="I5" s="92">
        <f>INDEX(Legs!G$2:G$177,$B$5)</f>
        <v>43</v>
      </c>
      <c r="J5" s="92">
        <f>INDEX(Legs!H$2:H$177,$B$5)</f>
        <v>43</v>
      </c>
      <c r="K5" s="92">
        <f>INDEX(Legs!I$2:I$177,$B$5)</f>
        <v>9</v>
      </c>
      <c r="L5" s="92">
        <f>INDEX(Legs!J$2:J$177,$B$5)</f>
        <v>9</v>
      </c>
      <c r="M5" s="92">
        <f>INDEX(Legs!K$2:K$177,$B$5)</f>
        <v>12</v>
      </c>
      <c r="N5" s="92">
        <f>INDEX(Legs!L$2:L$177,$B$5)</f>
        <v>17</v>
      </c>
      <c r="O5" s="92">
        <f>INDEX(Legs!M$2:M$177,$B$5)</f>
        <v>0</v>
      </c>
      <c r="P5" s="92">
        <f>INDEX(Legs!N$2:N$177,$B$5)</f>
        <v>11</v>
      </c>
      <c r="Q5" s="92">
        <f>INDEX(Legs!O$2:O$177,$B$5)</f>
        <v>9</v>
      </c>
      <c r="R5" s="92">
        <f>INDEX(Legs!P$2:P$177,$B$5)</f>
        <v>0</v>
      </c>
      <c r="S5" s="92">
        <f>INDEX(Legs!Q$2:Q$177,$B$5)</f>
        <v>0</v>
      </c>
      <c r="T5" s="93">
        <f>INDEX(Legs!S$2:S$177,$B$5)</f>
        <v>22.75</v>
      </c>
      <c r="U5" s="94">
        <f>INDEX(Legs!T$2:T$177,$B$5)</f>
        <v>0</v>
      </c>
      <c r="V5" s="95" t="str">
        <f>INDEX(Legs!U$2:U$177,$B$5)</f>
        <v>n/a</v>
      </c>
      <c r="W5" s="92" t="str">
        <f>INDEX(Legs!R$2:R$177,$B$5)</f>
        <v>None</v>
      </c>
    </row>
    <row r="6" spans="1:23" ht="16.5" thickBot="1" x14ac:dyDescent="0.3">
      <c r="A6" s="38"/>
      <c r="B6" s="38"/>
      <c r="C6" s="38"/>
      <c r="D6" s="114">
        <f>SUM(VLOOKUP($D$2,$D$31:$E$36,2)+(VLOOKUP($D$3,$D$31:$E$36,2)*3)+VLOOKUP($D$4,$D$31:$E$36,2)+(VLOOKUP($D$5,$D$31:$E$36,2)*2))</f>
        <v>20</v>
      </c>
      <c r="E6" s="96">
        <f>SUM(E2:E5)</f>
        <v>17.3</v>
      </c>
      <c r="F6" s="97">
        <f t="shared" ref="F6:S6" si="0">SUM(F2:F5)</f>
        <v>240</v>
      </c>
      <c r="G6" s="97">
        <f t="shared" si="0"/>
        <v>189</v>
      </c>
      <c r="H6" s="97">
        <f t="shared" si="0"/>
        <v>189</v>
      </c>
      <c r="I6" s="97">
        <f t="shared" si="0"/>
        <v>191</v>
      </c>
      <c r="J6" s="97">
        <f t="shared" si="0"/>
        <v>189</v>
      </c>
      <c r="K6" s="97">
        <f t="shared" si="0"/>
        <v>40</v>
      </c>
      <c r="L6" s="97">
        <f t="shared" si="0"/>
        <v>45</v>
      </c>
      <c r="M6" s="97">
        <f t="shared" si="0"/>
        <v>44</v>
      </c>
      <c r="N6" s="97">
        <f t="shared" ref="N6" si="1">SUM(N2:N5)</f>
        <v>72</v>
      </c>
      <c r="O6" s="97">
        <f t="shared" si="0"/>
        <v>5</v>
      </c>
      <c r="P6" s="97">
        <f>SUM(P2:P5)</f>
        <v>42</v>
      </c>
      <c r="Q6" s="97">
        <f t="shared" si="0"/>
        <v>43</v>
      </c>
      <c r="R6" s="97">
        <f t="shared" ref="R6" si="2">SUM(R2:R5)</f>
        <v>0</v>
      </c>
      <c r="S6" s="97">
        <f t="shared" si="0"/>
        <v>0</v>
      </c>
      <c r="T6" s="98">
        <f>IFERROR((G6+K6+L6+M6+N6)/E6,"n/a")</f>
        <v>22.543352601156069</v>
      </c>
      <c r="U6" s="99">
        <f>IFERROR(O6/E6,"n/a")</f>
        <v>0.28901734104046239</v>
      </c>
      <c r="V6" s="100">
        <f>IFERROR(G6/O6, "n/a")</f>
        <v>37.799999999999997</v>
      </c>
    </row>
    <row r="9" spans="1:23" ht="39" customHeight="1" thickBot="1" x14ac:dyDescent="0.35">
      <c r="A9" s="32" t="s">
        <v>80</v>
      </c>
      <c r="B9" s="33"/>
      <c r="C9" s="34" t="s">
        <v>0</v>
      </c>
      <c r="D9" s="34" t="s">
        <v>82</v>
      </c>
      <c r="E9" s="34" t="s">
        <v>2</v>
      </c>
      <c r="F9" s="34" t="s">
        <v>1</v>
      </c>
      <c r="G9" s="34" t="s">
        <v>3</v>
      </c>
      <c r="H9" s="34" t="s">
        <v>4</v>
      </c>
      <c r="I9" s="34" t="s">
        <v>5</v>
      </c>
      <c r="J9" s="34" t="s">
        <v>84</v>
      </c>
      <c r="K9" s="34" t="s">
        <v>6</v>
      </c>
      <c r="L9" s="34" t="s">
        <v>7</v>
      </c>
      <c r="M9" s="34" t="s">
        <v>8</v>
      </c>
      <c r="N9" s="34" t="s">
        <v>83</v>
      </c>
      <c r="O9" s="34" t="s">
        <v>9</v>
      </c>
      <c r="P9" s="34" t="s">
        <v>11</v>
      </c>
      <c r="Q9" s="34" t="s">
        <v>10</v>
      </c>
      <c r="R9" s="34" t="s">
        <v>85</v>
      </c>
      <c r="S9" s="34" t="s">
        <v>12</v>
      </c>
      <c r="T9" s="35" t="s">
        <v>67</v>
      </c>
      <c r="U9" s="35" t="s">
        <v>68</v>
      </c>
      <c r="V9" s="35" t="s">
        <v>69</v>
      </c>
      <c r="W9" s="35" t="s">
        <v>744</v>
      </c>
    </row>
    <row r="10" spans="1:23" ht="36" customHeight="1" x14ac:dyDescent="0.25">
      <c r="A10" s="33"/>
      <c r="B10" s="33">
        <v>2</v>
      </c>
      <c r="C10" s="33" t="str">
        <f>INDEX(Head!A$2:A$193,$B$10)</f>
        <v>Alonne Captain Helm</v>
      </c>
      <c r="D10" s="57" t="str">
        <f>INDEX(Head!B$2:B$193,$B$10)</f>
        <v>C</v>
      </c>
      <c r="E10" s="65">
        <f>INDEX(Head!C$2:C$193,$B$10)</f>
        <v>5.0999999999999996</v>
      </c>
      <c r="F10" s="69">
        <f>INDEX(Head!D$2:D$193,$B$10)</f>
        <v>90</v>
      </c>
      <c r="G10" s="69">
        <f>INDEX(Head!E$2:E$193,$B$10)</f>
        <v>53</v>
      </c>
      <c r="H10" s="69">
        <f>INDEX(Head!F$2:F$193,$B$10)</f>
        <v>50</v>
      </c>
      <c r="I10" s="69">
        <f>INDEX(Head!G$2:G$193,$B$10)</f>
        <v>56</v>
      </c>
      <c r="J10" s="69">
        <f>INDEX(Head!H$2:H$193,$B$10)</f>
        <v>53</v>
      </c>
      <c r="K10" s="69">
        <f>INDEX(Head!I$2:I$193,$B$10)</f>
        <v>11</v>
      </c>
      <c r="L10" s="69">
        <f>INDEX(Head!J$2:J$193,$B$10)</f>
        <v>17</v>
      </c>
      <c r="M10" s="69">
        <f>INDEX(Head!K$2:K$193,$B$10)</f>
        <v>7</v>
      </c>
      <c r="N10" s="69">
        <f>INDEX(Head!L$2:L$193,$B$10)</f>
        <v>11</v>
      </c>
      <c r="O10" s="69">
        <f>INDEX(Head!M$2:M$193,$B$10)</f>
        <v>12</v>
      </c>
      <c r="P10" s="69">
        <f>INDEX(Head!N$2:N$193,$B$10)</f>
        <v>6</v>
      </c>
      <c r="Q10" s="69">
        <f>INDEX(Head!O$2:O$193,$B$10)</f>
        <v>12</v>
      </c>
      <c r="R10" s="69">
        <f>INDEX(Head!P$2:P$193,$B$10)</f>
        <v>0</v>
      </c>
      <c r="S10" s="69">
        <f>INDEX(Head!Q$2:Q$193,$B$10)</f>
        <v>0</v>
      </c>
      <c r="T10" s="70">
        <f>INDEX(Head!S$2:S$193,$B$10)</f>
        <v>19.411764705882355</v>
      </c>
      <c r="U10" s="71">
        <f>INDEX(Head!T$2:T$193,$B$10)</f>
        <v>2.3529411764705883</v>
      </c>
      <c r="V10" s="72">
        <f>INDEX(Head!U$2:U$193,$B$10)</f>
        <v>4.416666666666667</v>
      </c>
      <c r="W10" s="69" t="str">
        <f>INDEX(Head!R$2:R$193,$B$10)</f>
        <v>None</v>
      </c>
    </row>
    <row r="11" spans="1:23" ht="36" customHeight="1" x14ac:dyDescent="0.25">
      <c r="A11" s="33"/>
      <c r="B11" s="33">
        <v>4</v>
      </c>
      <c r="C11" s="33" t="str">
        <f>INDEX(Torso!A$2:A$383,$B$11)</f>
        <v>Alonne Captain Armor</v>
      </c>
      <c r="D11" s="57" t="str">
        <f>INDEX(Torso!B$2:B$187,$B$11)</f>
        <v>A</v>
      </c>
      <c r="E11" s="65">
        <f>INDEX(Torso!C$2:C$383,$B$11)</f>
        <v>15.6</v>
      </c>
      <c r="F11" s="69">
        <f>INDEX(Torso!D$2:D$383,$B$11)</f>
        <v>90</v>
      </c>
      <c r="G11" s="69">
        <f>INDEX(Torso!E$2:E$383,$B$11)</f>
        <v>162</v>
      </c>
      <c r="H11" s="69">
        <f>INDEX(Torso!F$2:F$383,$B$11)</f>
        <v>153</v>
      </c>
      <c r="I11" s="69">
        <f>INDEX(Torso!G$2:G$383,$B$11)</f>
        <v>171</v>
      </c>
      <c r="J11" s="69">
        <f>INDEX(Torso!H$2:H$383,$B$11)</f>
        <v>162</v>
      </c>
      <c r="K11" s="69">
        <f>INDEX(Torso!I$2:I$383,$B$11)</f>
        <v>34</v>
      </c>
      <c r="L11" s="69">
        <f>INDEX(Torso!J$2:J$383,$B$11)</f>
        <v>53</v>
      </c>
      <c r="M11" s="69">
        <f>INDEX(Torso!K$2:K$383,$B$11)</f>
        <v>23</v>
      </c>
      <c r="N11" s="69">
        <f>INDEX(Torso!L$2:L$383,$B$11)</f>
        <v>34</v>
      </c>
      <c r="O11" s="69">
        <f>INDEX(Torso!M$2:M$383,$B$11)</f>
        <v>38</v>
      </c>
      <c r="P11" s="69">
        <f>INDEX(Torso!N$2:N$383,$B$11)</f>
        <v>17</v>
      </c>
      <c r="Q11" s="69">
        <f>INDEX(Torso!O$2:O$383,$B$11)</f>
        <v>38</v>
      </c>
      <c r="R11" s="69">
        <f>INDEX(Torso!P$2:P$383,$B$11)</f>
        <v>0</v>
      </c>
      <c r="S11" s="69">
        <f>INDEX(Torso!Q$2:Q$383,$B$11)</f>
        <v>0</v>
      </c>
      <c r="T11" s="73">
        <f>INDEX(Torso!S$2:S$383,$B$11)</f>
        <v>19.615384615384617</v>
      </c>
      <c r="U11" s="74">
        <f>INDEX(Torso!T$2:T$383,$B$11)</f>
        <v>2.4358974358974361</v>
      </c>
      <c r="V11" s="75">
        <f>INDEX(Torso!U$2:U$383,$B$11)</f>
        <v>4.2631578947368425</v>
      </c>
      <c r="W11" s="69" t="str">
        <f>INDEX(Torso!R$2:R$383,$B$11)</f>
        <v>None</v>
      </c>
    </row>
    <row r="12" spans="1:23" ht="36" customHeight="1" x14ac:dyDescent="0.25">
      <c r="A12" s="33"/>
      <c r="B12" s="33">
        <v>4</v>
      </c>
      <c r="C12" s="33" t="str">
        <f>INDEX(Arms!A$2:A$177,$B$12)</f>
        <v>Alonne Captain Gauntlets</v>
      </c>
      <c r="D12" s="65" t="str">
        <f>INDEX(Arms!B$2:B$177,$B$12)</f>
        <v>C</v>
      </c>
      <c r="E12" s="65">
        <f>INDEX(Arms!C$2:C$177,$B$12)</f>
        <v>6.7</v>
      </c>
      <c r="F12" s="69">
        <f>INDEX(Arms!D$2:D$177,$B$12)</f>
        <v>80</v>
      </c>
      <c r="G12" s="69">
        <f>INDEX(Arms!E$2:E$177,$B$12)</f>
        <v>72</v>
      </c>
      <c r="H12" s="69">
        <f>INDEX(Arms!F$2:F$177,$B$12)</f>
        <v>69</v>
      </c>
      <c r="I12" s="69">
        <f>INDEX(Arms!G$2:G$177,$B$12)</f>
        <v>76</v>
      </c>
      <c r="J12" s="69">
        <f>INDEX(Arms!H$2:H$177,$B$12)</f>
        <v>72</v>
      </c>
      <c r="K12" s="69">
        <f>INDEX(Arms!I$2:I$177,$B$12)</f>
        <v>13</v>
      </c>
      <c r="L12" s="69">
        <f>INDEX(Arms!J$2:J$177,$B$12)</f>
        <v>21</v>
      </c>
      <c r="M12" s="69">
        <f>INDEX(Arms!K$2:K$177,$B$12)</f>
        <v>10</v>
      </c>
      <c r="N12" s="69">
        <f>INDEX(Arms!L$2:L$177,$B$12)</f>
        <v>13</v>
      </c>
      <c r="O12" s="69">
        <f>INDEX(Arms!M$2:M$177,$B$12)</f>
        <v>12</v>
      </c>
      <c r="P12" s="69">
        <f>INDEX(Arms!N$2:N$177,$B$12)</f>
        <v>7</v>
      </c>
      <c r="Q12" s="69">
        <f>INDEX(Arms!O$2:O$177,$B$12)</f>
        <v>15</v>
      </c>
      <c r="R12" s="69">
        <f>INDEX(Arms!P$2:P$177,$B$12)</f>
        <v>0</v>
      </c>
      <c r="S12" s="69">
        <f>INDEX(Arms!Q$2:Q$177,$B$12)</f>
        <v>0</v>
      </c>
      <c r="T12" s="73">
        <f>INDEX(Arms!S$2:S$177,$B$12)</f>
        <v>117.94029850746269</v>
      </c>
      <c r="U12" s="74">
        <f>INDEX(Arms!T$2:T$177,$B$12)</f>
        <v>1.791044776119403</v>
      </c>
      <c r="V12" s="75">
        <f>INDEX(Arms!U$2:U$177,$B$12)</f>
        <v>6</v>
      </c>
      <c r="W12" s="69" t="str">
        <f>INDEX(Arms!R$2:R$177,$B$12)</f>
        <v>None</v>
      </c>
    </row>
    <row r="13" spans="1:23" ht="36" customHeight="1" thickBot="1" x14ac:dyDescent="0.3">
      <c r="A13" s="33"/>
      <c r="B13" s="33">
        <v>4</v>
      </c>
      <c r="C13" s="36" t="str">
        <f>INDEX(Legs!A$2:A$177,$B$13)</f>
        <v>Alonne Captain Leggings</v>
      </c>
      <c r="D13" s="68" t="str">
        <f>INDEX(Legs!B$2:B$177,$B$13)</f>
        <v>C</v>
      </c>
      <c r="E13" s="68">
        <f>INDEX(Legs!C$2:C$177,$B$13)</f>
        <v>9.8000000000000007</v>
      </c>
      <c r="F13" s="76">
        <f>INDEX(Legs!D$2:D$177,$B$13)</f>
        <v>80</v>
      </c>
      <c r="G13" s="76">
        <f>INDEX(Legs!E$2:E$177,$B$13)</f>
        <v>105</v>
      </c>
      <c r="H13" s="76">
        <f>INDEX(Legs!F$2:F$177,$B$13)</f>
        <v>100</v>
      </c>
      <c r="I13" s="76">
        <f>INDEX(Legs!G$2:G$177,$B$13)</f>
        <v>111</v>
      </c>
      <c r="J13" s="76">
        <f>INDEX(Legs!H$2:H$177,$B$13)</f>
        <v>105</v>
      </c>
      <c r="K13" s="76">
        <f>INDEX(Legs!I$2:I$177,$B$13)</f>
        <v>19</v>
      </c>
      <c r="L13" s="76">
        <f>INDEX(Legs!J$2:J$177,$B$13)</f>
        <v>31</v>
      </c>
      <c r="M13" s="76">
        <f>INDEX(Legs!K$2:K$177,$B$13)</f>
        <v>15</v>
      </c>
      <c r="N13" s="76">
        <f>INDEX(Legs!L$2:L$177,$B$13)</f>
        <v>19</v>
      </c>
      <c r="O13" s="76">
        <f>INDEX(Legs!M$2:M$177,$B$13)</f>
        <v>20</v>
      </c>
      <c r="P13" s="76">
        <f>INDEX(Legs!N$2:N$177,$B$13)</f>
        <v>10</v>
      </c>
      <c r="Q13" s="76">
        <f>INDEX(Legs!O$2:O$177,$B$13)</f>
        <v>22</v>
      </c>
      <c r="R13" s="76">
        <f>INDEX(Legs!P$2:P$177,$B$13)</f>
        <v>0</v>
      </c>
      <c r="S13" s="76">
        <f>INDEX(Legs!Q$2:Q$177,$B$13)</f>
        <v>0</v>
      </c>
      <c r="T13" s="77">
        <f>INDEX(Legs!S$2:S$177,$B$13)</f>
        <v>19.285714285714285</v>
      </c>
      <c r="U13" s="78">
        <f>INDEX(Legs!T$2:T$177,$B$13)</f>
        <v>2.0408163265306123</v>
      </c>
      <c r="V13" s="79">
        <f>INDEX(Legs!U$2:U$177,$B$13)</f>
        <v>5.25</v>
      </c>
      <c r="W13" s="76" t="str">
        <f>INDEX(Legs!R$2:R$177,$B$13)</f>
        <v>None</v>
      </c>
    </row>
    <row r="14" spans="1:23" ht="16.5" thickBot="1" x14ac:dyDescent="0.3">
      <c r="A14" s="33"/>
      <c r="B14" s="33"/>
      <c r="C14" s="33"/>
      <c r="D14" s="115">
        <f>SUM(VLOOKUP($D$10,$D$31:$E$36,2)+(VLOOKUP($D$11,$D$31:$E$36,2)*3)+VLOOKUP($D$12,$D$31:$E$36,2)+(VLOOKUP($D$13,$D$31:$E$36,2)*2))</f>
        <v>27</v>
      </c>
      <c r="E14" s="80">
        <f>SUM(E10:E13)</f>
        <v>37.200000000000003</v>
      </c>
      <c r="F14" s="81">
        <f t="shared" ref="F14:S14" si="3">SUM(F10:F13)</f>
        <v>340</v>
      </c>
      <c r="G14" s="81">
        <f t="shared" si="3"/>
        <v>392</v>
      </c>
      <c r="H14" s="81">
        <f t="shared" si="3"/>
        <v>372</v>
      </c>
      <c r="I14" s="81">
        <f t="shared" si="3"/>
        <v>414</v>
      </c>
      <c r="J14" s="81">
        <f t="shared" si="3"/>
        <v>392</v>
      </c>
      <c r="K14" s="81">
        <f t="shared" si="3"/>
        <v>77</v>
      </c>
      <c r="L14" s="81">
        <f t="shared" si="3"/>
        <v>122</v>
      </c>
      <c r="M14" s="81">
        <f t="shared" si="3"/>
        <v>55</v>
      </c>
      <c r="N14" s="81">
        <f t="shared" ref="N14" si="4">SUM(N10:N13)</f>
        <v>77</v>
      </c>
      <c r="O14" s="81">
        <f t="shared" si="3"/>
        <v>82</v>
      </c>
      <c r="P14" s="81">
        <f>SUM(P10:P13)</f>
        <v>40</v>
      </c>
      <c r="Q14" s="81">
        <f t="shared" si="3"/>
        <v>87</v>
      </c>
      <c r="R14" s="81">
        <f t="shared" ref="R14" si="5">SUM(R10:R13)</f>
        <v>0</v>
      </c>
      <c r="S14" s="81">
        <f t="shared" si="3"/>
        <v>0</v>
      </c>
      <c r="T14" s="82">
        <f>IFERROR((G14+K14+L14+M14+N14)/E14,"n/a")</f>
        <v>19.43548387096774</v>
      </c>
      <c r="U14" s="83">
        <f>IFERROR(O14/E14,"n/a")</f>
        <v>2.204301075268817</v>
      </c>
      <c r="V14" s="84">
        <f>IFERROR(G14/O14, "n/a")</f>
        <v>4.7804878048780486</v>
      </c>
    </row>
    <row r="17" spans="3:22" ht="45.75" thickBot="1" x14ac:dyDescent="0.3">
      <c r="C17" s="11" t="s">
        <v>0</v>
      </c>
      <c r="D17" s="11" t="s">
        <v>82</v>
      </c>
      <c r="E17" s="11" t="s">
        <v>2</v>
      </c>
      <c r="F17" s="11" t="s">
        <v>1</v>
      </c>
      <c r="G17" s="11" t="s">
        <v>3</v>
      </c>
      <c r="H17" s="11" t="s">
        <v>4</v>
      </c>
      <c r="I17" s="11" t="s">
        <v>5</v>
      </c>
      <c r="J17" s="11" t="s">
        <v>84</v>
      </c>
      <c r="K17" s="11" t="s">
        <v>6</v>
      </c>
      <c r="L17" s="11" t="s">
        <v>7</v>
      </c>
      <c r="M17" s="11" t="s">
        <v>8</v>
      </c>
      <c r="N17" s="11" t="s">
        <v>86</v>
      </c>
      <c r="O17" s="11" t="s">
        <v>9</v>
      </c>
      <c r="P17" s="11" t="s">
        <v>11</v>
      </c>
      <c r="Q17" s="11" t="s">
        <v>10</v>
      </c>
      <c r="R17" s="11" t="s">
        <v>85</v>
      </c>
      <c r="S17" s="11" t="s">
        <v>12</v>
      </c>
      <c r="T17" s="12" t="s">
        <v>67</v>
      </c>
      <c r="U17" s="12" t="s">
        <v>68</v>
      </c>
      <c r="V17" s="12" t="s">
        <v>69</v>
      </c>
    </row>
    <row r="18" spans="3:22" ht="20.100000000000001" customHeight="1" x14ac:dyDescent="0.25">
      <c r="C18" t="s">
        <v>70</v>
      </c>
      <c r="D18" s="109" t="str">
        <f>IF(VLOOKUP($D$2,$D$31:$E$36,2)&gt;VLOOKUP($D$10,$D$31:$E$36,2),$D$2,IF(VLOOKUP($D$2,$D$31:$E$36,2)&lt;VLOOKUP($D$10,$D$31:$E$36,2), $D$10,  "-"))</f>
        <v>C</v>
      </c>
      <c r="E18" s="131">
        <f>IF(E10&gt;E2,E2-E10,E10-E2)</f>
        <v>-0.29999999999999982</v>
      </c>
      <c r="F18" s="109">
        <f>IF(F10&gt;F2,F10-F2,F2-F10)</f>
        <v>30</v>
      </c>
      <c r="G18" s="109">
        <f t="shared" ref="G18:U18" si="6">IF(G10&gt;G2,G10-G2,G2-G10)</f>
        <v>1</v>
      </c>
      <c r="H18" s="110">
        <f t="shared" si="6"/>
        <v>5</v>
      </c>
      <c r="I18" s="109">
        <f t="shared" si="6"/>
        <v>1</v>
      </c>
      <c r="J18" s="109">
        <f t="shared" si="6"/>
        <v>2</v>
      </c>
      <c r="K18" s="109">
        <f t="shared" si="6"/>
        <v>0</v>
      </c>
      <c r="L18" s="109">
        <f t="shared" si="6"/>
        <v>1</v>
      </c>
      <c r="M18" s="109">
        <f t="shared" si="6"/>
        <v>2</v>
      </c>
      <c r="N18" s="109">
        <f t="shared" ref="N18" si="7">IF(N10&gt;N2,N10-N2,N2-N10)</f>
        <v>9</v>
      </c>
      <c r="O18" s="109">
        <f t="shared" si="6"/>
        <v>7</v>
      </c>
      <c r="P18" s="109">
        <f>IF(P10&gt;P2,P10-P2,P2-P10)</f>
        <v>2</v>
      </c>
      <c r="Q18" s="109">
        <f t="shared" si="6"/>
        <v>4</v>
      </c>
      <c r="R18" s="109">
        <f t="shared" ref="R18" si="8">IF(R10&gt;R2,R10-R2,R2-R10)</f>
        <v>0</v>
      </c>
      <c r="S18" s="109">
        <f t="shared" si="6"/>
        <v>0</v>
      </c>
      <c r="T18" s="117">
        <f t="shared" si="6"/>
        <v>2.6715686274509807</v>
      </c>
      <c r="U18" s="111">
        <f t="shared" si="6"/>
        <v>1.3112745098039216</v>
      </c>
      <c r="V18" s="118">
        <f>IFERROR(IF(V10&gt;V2,V2-V10,V10-V2),"n/a")</f>
        <v>-5.9833333333333334</v>
      </c>
    </row>
    <row r="19" spans="3:22" ht="44.1" customHeight="1" x14ac:dyDescent="0.25">
      <c r="C19" s="16"/>
      <c r="D19" s="17" t="str">
        <f>IF(VLOOKUP($D$2,$D$31:$E$36,2)&gt;VLOOKUP($D$10,$D$31:$E$36,2),$C$2,IF(VLOOKUP($D$2,$D$31:$E$36,2)&lt;VLOOKUP($D$10,$D$31:$E$36,2), $C$10,  "-"))</f>
        <v>Alonne Captain Helm</v>
      </c>
      <c r="E19" s="17" t="str">
        <f>IF(E10=E2,"-",IF(E10&gt;E2,$C$2,$C$10))</f>
        <v>Bell Keeper Helm</v>
      </c>
      <c r="F19" s="17" t="str">
        <f>IF(F10=F2,"-",IF(F10&gt;F2,$C$10,$C$2))</f>
        <v>Alonne Captain Helm</v>
      </c>
      <c r="G19" s="17" t="str">
        <f t="shared" ref="G19:U19" si="9">IF(G10=G2,"-",IF(G10&gt;G2,$C$10,$C$2))</f>
        <v>Alonne Captain Helm</v>
      </c>
      <c r="H19" s="18" t="str">
        <f t="shared" si="9"/>
        <v>Alonne Captain Helm</v>
      </c>
      <c r="I19" s="17" t="str">
        <f t="shared" si="9"/>
        <v>Bell Keeper Helm</v>
      </c>
      <c r="J19" s="17" t="str">
        <f t="shared" si="9"/>
        <v>Bell Keeper Helm</v>
      </c>
      <c r="K19" s="17" t="str">
        <f t="shared" si="9"/>
        <v>-</v>
      </c>
      <c r="L19" s="17" t="str">
        <f t="shared" si="9"/>
        <v>Bell Keeper Helm</v>
      </c>
      <c r="M19" s="17" t="str">
        <f t="shared" si="9"/>
        <v>Alonne Captain Helm</v>
      </c>
      <c r="N19" s="17" t="str">
        <f t="shared" ref="N19" si="10">IF(N10=N2,"-",IF(N10&gt;N2,$C$10,$C$2))</f>
        <v>Bell Keeper Helm</v>
      </c>
      <c r="O19" s="17" t="str">
        <f t="shared" si="9"/>
        <v>Alonne Captain Helm</v>
      </c>
      <c r="P19" s="17" t="str">
        <f>IF(P10=P2,"-",IF(P10&gt;P2,$C$10,$C$2))</f>
        <v>Bell Keeper Helm</v>
      </c>
      <c r="Q19" s="17" t="str">
        <f t="shared" si="9"/>
        <v>Bell Keeper Helm</v>
      </c>
      <c r="R19" s="17" t="str">
        <f t="shared" ref="R19" si="11">IF(R10=R2,"-",IF(R10&gt;R2,$C$10,$C$2))</f>
        <v>-</v>
      </c>
      <c r="S19" s="17" t="str">
        <f t="shared" si="9"/>
        <v>-</v>
      </c>
      <c r="T19" s="119" t="str">
        <f t="shared" si="9"/>
        <v>Bell Keeper Helm</v>
      </c>
      <c r="U19" s="30" t="str">
        <f t="shared" si="9"/>
        <v>Alonne Captain Helm</v>
      </c>
      <c r="V19" s="120" t="str">
        <f>IF(V10=V2,"-",IF(V10&gt;V2,$C$2,$C$10))</f>
        <v>Alonne Captain Helm</v>
      </c>
    </row>
    <row r="20" spans="3:22" ht="20.100000000000001" customHeight="1" x14ac:dyDescent="0.25">
      <c r="C20" t="s">
        <v>71</v>
      </c>
      <c r="D20" s="107" t="str">
        <f>IF(VLOOKUP($D$3,$D$31:$E$36,2)&gt;VLOOKUP($D$11,$D$31:$E$36,2),$D$3,IF(VLOOKUP($D$3,$D$31:$E$36,2)&lt;VLOOKUP($D$11,$D$31:$E$36,2), $D$11,  "-"))</f>
        <v>A</v>
      </c>
      <c r="E20" s="132">
        <f>IF(E11&gt;E3,E3-E11,E11-E3)</f>
        <v>-9.6</v>
      </c>
      <c r="F20" s="129">
        <f>IF(F11&gt;F3,F11-F3,F3-F11)</f>
        <v>30</v>
      </c>
      <c r="G20" s="129">
        <f t="shared" ref="G20:U20" si="12">IF(G11&gt;G3,G11-G3,G3-G11)</f>
        <v>96</v>
      </c>
      <c r="H20" s="130">
        <f t="shared" si="12"/>
        <v>84</v>
      </c>
      <c r="I20" s="129">
        <f t="shared" si="12"/>
        <v>107</v>
      </c>
      <c r="J20" s="129">
        <f t="shared" si="12"/>
        <v>98</v>
      </c>
      <c r="K20" s="129">
        <f t="shared" si="12"/>
        <v>20</v>
      </c>
      <c r="L20" s="129">
        <f t="shared" si="12"/>
        <v>40</v>
      </c>
      <c r="M20" s="129">
        <f t="shared" si="12"/>
        <v>4</v>
      </c>
      <c r="N20" s="129">
        <f t="shared" ref="N20" si="13">IF(N11&gt;N3,N11-N3,N3-N11)</f>
        <v>9</v>
      </c>
      <c r="O20" s="129">
        <f t="shared" si="12"/>
        <v>38</v>
      </c>
      <c r="P20" s="129">
        <f>IF(P11&gt;P3,P11-P3,P3-P11)</f>
        <v>1</v>
      </c>
      <c r="Q20" s="129">
        <f t="shared" si="12"/>
        <v>25</v>
      </c>
      <c r="R20" s="129">
        <f t="shared" ref="R20" si="14">IF(R11&gt;R3,R11-R3,R3-R11)</f>
        <v>0</v>
      </c>
      <c r="S20" s="129">
        <f t="shared" si="12"/>
        <v>0</v>
      </c>
      <c r="T20" s="121">
        <f t="shared" si="12"/>
        <v>3.2179487179487154</v>
      </c>
      <c r="U20" s="112">
        <f t="shared" si="12"/>
        <v>2.4358974358974361</v>
      </c>
      <c r="V20" s="122" t="str">
        <f>IFERROR(IF(V11&gt;V3,V3-V11,V11-V3),"n/a")</f>
        <v>n/a</v>
      </c>
    </row>
    <row r="21" spans="3:22" ht="44.1" customHeight="1" x14ac:dyDescent="0.25">
      <c r="C21" s="16"/>
      <c r="D21" s="17" t="str">
        <f>IF(VLOOKUP($D$3,$D$31:$E$36,2)&gt;VLOOKUP($D$11,$D$31:$E$36,2),$C$3,IF(VLOOKUP($D$3,$D$31:$E$36,2)&lt;VLOOKUP($D$11,$D$31:$E$36,2), $C$11,  "-"))</f>
        <v>Alonne Captain Armor</v>
      </c>
      <c r="E21" s="17" t="str">
        <f>IF(E11=E3,"-",IF(E11&gt;E3,$C$3,$C$11))</f>
        <v>Bellkeeper Armor</v>
      </c>
      <c r="F21" s="17" t="str">
        <f>IF(F11=F3,"-",IF(F11&gt;F3,$C$11,$C$3))</f>
        <v>Alonne Captain Armor</v>
      </c>
      <c r="G21" s="17" t="str">
        <f t="shared" ref="G21:U21" si="15">IF(G11=G3,"-",IF(G11&gt;G3,$C$11,$C$3))</f>
        <v>Alonne Captain Armor</v>
      </c>
      <c r="H21" s="18" t="str">
        <f t="shared" si="15"/>
        <v>Alonne Captain Armor</v>
      </c>
      <c r="I21" s="17" t="str">
        <f t="shared" si="15"/>
        <v>Alonne Captain Armor</v>
      </c>
      <c r="J21" s="17" t="str">
        <f t="shared" si="15"/>
        <v>Alonne Captain Armor</v>
      </c>
      <c r="K21" s="17" t="str">
        <f t="shared" si="15"/>
        <v>Alonne Captain Armor</v>
      </c>
      <c r="L21" s="17" t="str">
        <f t="shared" si="15"/>
        <v>Alonne Captain Armor</v>
      </c>
      <c r="M21" s="17" t="str">
        <f t="shared" si="15"/>
        <v>Alonne Captain Armor</v>
      </c>
      <c r="N21" s="17" t="str">
        <f t="shared" ref="N21" si="16">IF(N11=N3,"-",IF(N11&gt;N3,$C$11,$C$3))</f>
        <v>Alonne Captain Armor</v>
      </c>
      <c r="O21" s="17" t="str">
        <f t="shared" si="15"/>
        <v>Alonne Captain Armor</v>
      </c>
      <c r="P21" s="17" t="str">
        <f>IF(P11=P3,"-",IF(P11&gt;P3,$C$11,$C$3))</f>
        <v>Alonne Captain Armor</v>
      </c>
      <c r="Q21" s="17" t="str">
        <f t="shared" si="15"/>
        <v>Alonne Captain Armor</v>
      </c>
      <c r="R21" s="17" t="str">
        <f t="shared" ref="R21" si="17">IF(R11=R3,"-",IF(R11&gt;R3,$C$11,$C$3))</f>
        <v>-</v>
      </c>
      <c r="S21" s="17" t="str">
        <f t="shared" si="15"/>
        <v>-</v>
      </c>
      <c r="T21" s="119" t="str">
        <f t="shared" si="15"/>
        <v>Bellkeeper Armor</v>
      </c>
      <c r="U21" s="30" t="str">
        <f t="shared" si="15"/>
        <v>Alonne Captain Armor</v>
      </c>
      <c r="V21" s="120" t="str">
        <f>IF(V11=V3,"-",IF(V11&gt;V3,$C$3,$C$11))</f>
        <v>Alonne Captain Armor</v>
      </c>
    </row>
    <row r="22" spans="3:22" ht="20.100000000000001" customHeight="1" x14ac:dyDescent="0.25">
      <c r="C22" t="s">
        <v>72</v>
      </c>
      <c r="D22" s="107" t="str">
        <f>IF(VLOOKUP($D$4,$D$31:$E$36,2)&gt;VLOOKUP($D$12,$D$31:$E$36,2),$D$4,IF(VLOOKUP($D$4,$D$31:$E$36,2)&lt;VLOOKUP($D$12,$D$31:$E$36,2), $D$12,  "-"))</f>
        <v>C</v>
      </c>
      <c r="E22" s="132">
        <f>IF(E12&gt;E4,E4-E12,E12-E4)</f>
        <v>-4.2</v>
      </c>
      <c r="F22" s="129">
        <f>IF(F12&gt;F4,F12-F4,F4-F12)</f>
        <v>20</v>
      </c>
      <c r="G22" s="129">
        <f t="shared" ref="G22:U22" si="18">IF(G12&gt;G4,G12-G4,G4-G12)</f>
        <v>45</v>
      </c>
      <c r="H22" s="130">
        <f t="shared" si="18"/>
        <v>40</v>
      </c>
      <c r="I22" s="129">
        <f t="shared" si="18"/>
        <v>49</v>
      </c>
      <c r="J22" s="129">
        <f t="shared" si="18"/>
        <v>45</v>
      </c>
      <c r="K22" s="129">
        <f t="shared" si="18"/>
        <v>7</v>
      </c>
      <c r="L22" s="129">
        <f t="shared" si="18"/>
        <v>16</v>
      </c>
      <c r="M22" s="129">
        <f t="shared" si="18"/>
        <v>2</v>
      </c>
      <c r="N22" s="129">
        <f t="shared" ref="N22" si="19">IF(N12&gt;N4,N12-N4,N4-N12)</f>
        <v>3</v>
      </c>
      <c r="O22" s="129">
        <f t="shared" si="18"/>
        <v>12</v>
      </c>
      <c r="P22" s="129">
        <f>IF(P12&gt;P4,P12-P4,P4-P12)</f>
        <v>0</v>
      </c>
      <c r="Q22" s="129">
        <f t="shared" si="18"/>
        <v>10</v>
      </c>
      <c r="R22" s="129">
        <f t="shared" ref="R22" si="20">IF(R12&gt;R4,R12-R4,R4-R12)</f>
        <v>0</v>
      </c>
      <c r="S22" s="129">
        <f t="shared" si="18"/>
        <v>0</v>
      </c>
      <c r="T22" s="121">
        <f t="shared" si="18"/>
        <v>67.940298507462686</v>
      </c>
      <c r="U22" s="112">
        <f t="shared" si="18"/>
        <v>1.791044776119403</v>
      </c>
      <c r="V22" s="122" t="str">
        <f>IFERROR(IF(V12&gt;V4,V4-V12,V12-V4),"n/a")</f>
        <v>n/a</v>
      </c>
    </row>
    <row r="23" spans="3:22" ht="44.1" customHeight="1" x14ac:dyDescent="0.25">
      <c r="C23" s="16"/>
      <c r="D23" s="17" t="str">
        <f>IF(VLOOKUP($D$4,$D$31:$E$36,2)&gt;VLOOKUP($D$12,$D$31:$E$36,2),$C$4,IF(VLOOKUP($D$4,$D$31:$E$36,2)&lt;VLOOKUP($D$12,$D$31:$E$36,2), $C$12,  "-"))</f>
        <v>Alonne Captain Gauntlets</v>
      </c>
      <c r="E23" s="17" t="str">
        <f>IF(E12=E4,"-",IF(E12&gt;E4,$C$4,$C$12))</f>
        <v>Bellkeeper Gauntlets</v>
      </c>
      <c r="F23" s="17" t="str">
        <f>IF(F12=F4,"-",IF(F12&gt;F4,$C$12,$C$4))</f>
        <v>Alonne Captain Gauntlets</v>
      </c>
      <c r="G23" s="17" t="str">
        <f t="shared" ref="G23:U23" si="21">IF(G12=G4,"-",IF(G12&gt;G4,$C$12,$C$4))</f>
        <v>Alonne Captain Gauntlets</v>
      </c>
      <c r="H23" s="18" t="str">
        <f t="shared" si="21"/>
        <v>Alonne Captain Gauntlets</v>
      </c>
      <c r="I23" s="17" t="str">
        <f t="shared" si="21"/>
        <v>Alonne Captain Gauntlets</v>
      </c>
      <c r="J23" s="17" t="str">
        <f t="shared" si="21"/>
        <v>Alonne Captain Gauntlets</v>
      </c>
      <c r="K23" s="17" t="str">
        <f t="shared" si="21"/>
        <v>Alonne Captain Gauntlets</v>
      </c>
      <c r="L23" s="17" t="str">
        <f t="shared" si="21"/>
        <v>Alonne Captain Gauntlets</v>
      </c>
      <c r="M23" s="17" t="str">
        <f t="shared" si="21"/>
        <v>Alonne Captain Gauntlets</v>
      </c>
      <c r="N23" s="17" t="str">
        <f t="shared" ref="N23" si="22">IF(N12=N4,"-",IF(N12&gt;N4,$C$12,$C$4))</f>
        <v>Alonne Captain Gauntlets</v>
      </c>
      <c r="O23" s="17" t="str">
        <f t="shared" si="21"/>
        <v>Alonne Captain Gauntlets</v>
      </c>
      <c r="P23" s="17" t="str">
        <f>IF(P12=P4,"-",IF(P12&gt;P4,$C$12,$C$4))</f>
        <v>-</v>
      </c>
      <c r="Q23" s="17" t="str">
        <f t="shared" si="21"/>
        <v>Alonne Captain Gauntlets</v>
      </c>
      <c r="R23" s="17" t="str">
        <f t="shared" si="21"/>
        <v>-</v>
      </c>
      <c r="S23" s="17" t="str">
        <f t="shared" si="21"/>
        <v>-</v>
      </c>
      <c r="T23" s="119" t="str">
        <f t="shared" si="21"/>
        <v>Alonne Captain Gauntlets</v>
      </c>
      <c r="U23" s="30" t="str">
        <f t="shared" si="21"/>
        <v>Alonne Captain Gauntlets</v>
      </c>
      <c r="V23" s="120" t="str">
        <f>IF(V12=V4,"-",IF(V12&gt;V4,$C$4,$C$12))</f>
        <v>Alonne Captain Gauntlets</v>
      </c>
    </row>
    <row r="24" spans="3:22" ht="20.100000000000001" customHeight="1" x14ac:dyDescent="0.25">
      <c r="C24" s="13" t="s">
        <v>73</v>
      </c>
      <c r="D24" s="107" t="str">
        <f>IF(VLOOKUP($D$5,$D$31:$E$36,2)&gt;VLOOKUP($D$13,$D$31:$E$36,2),$D$5,IF(VLOOKUP($D$5,$D$31:$E$36,2)&lt;VLOOKUP($D$13,$D$31:$E$36,2), $D$13,  "-"))</f>
        <v>C</v>
      </c>
      <c r="E24" s="132">
        <f>IF(E13&gt;E5,E5-E13,E13-E5)</f>
        <v>-5.8000000000000007</v>
      </c>
      <c r="F24" s="129">
        <f>IF(F13&gt;F5,F13-F5,F5-F13)</f>
        <v>20</v>
      </c>
      <c r="G24" s="129">
        <f t="shared" ref="G24:U24" si="23">IF(G13&gt;G5,G13-G5,G5-G13)</f>
        <v>61</v>
      </c>
      <c r="H24" s="130">
        <f t="shared" si="23"/>
        <v>54</v>
      </c>
      <c r="I24" s="129">
        <f t="shared" si="23"/>
        <v>68</v>
      </c>
      <c r="J24" s="129">
        <f t="shared" si="23"/>
        <v>62</v>
      </c>
      <c r="K24" s="129">
        <f t="shared" si="23"/>
        <v>10</v>
      </c>
      <c r="L24" s="129">
        <f t="shared" si="23"/>
        <v>22</v>
      </c>
      <c r="M24" s="129">
        <f t="shared" si="23"/>
        <v>3</v>
      </c>
      <c r="N24" s="129">
        <f t="shared" ref="N24" si="24">IF(N13&gt;N5,N13-N5,N5-N13)</f>
        <v>2</v>
      </c>
      <c r="O24" s="129">
        <f t="shared" si="23"/>
        <v>20</v>
      </c>
      <c r="P24" s="129">
        <f>IF(P13&gt;P5,P13-P5,P5-P13)</f>
        <v>1</v>
      </c>
      <c r="Q24" s="129">
        <f t="shared" si="23"/>
        <v>13</v>
      </c>
      <c r="R24" s="129">
        <f t="shared" ref="R24" si="25">IF(R13&gt;R5,R13-R5,R5-R13)</f>
        <v>0</v>
      </c>
      <c r="S24" s="129">
        <f t="shared" si="23"/>
        <v>0</v>
      </c>
      <c r="T24" s="121">
        <f t="shared" si="23"/>
        <v>3.4642857142857153</v>
      </c>
      <c r="U24" s="112">
        <f t="shared" si="23"/>
        <v>2.0408163265306123</v>
      </c>
      <c r="V24" s="122" t="str">
        <f>IFERROR(IF(V13&gt;V5,V5-V13,V13-V5),"n/a")</f>
        <v>n/a</v>
      </c>
    </row>
    <row r="25" spans="3:22" ht="44.1" customHeight="1" thickBot="1" x14ac:dyDescent="0.3">
      <c r="C25" s="10"/>
      <c r="D25" s="19" t="str">
        <f>IF(VLOOKUP($D$5,$D$31:$E$36,2)&gt;VLOOKUP($D$13,$D$31:$E$36,2),$C$5,IF(VLOOKUP($D$5,$D$31:$E$36,2)&lt;VLOOKUP($D$13,$D$31:$E$36,2), $C$13,  "-"))</f>
        <v>Alonne Captain Leggings</v>
      </c>
      <c r="E25" s="19" t="str">
        <f>IF(E13=E5,"-",IF(E13&gt;E5,$C$5,$C$13))</f>
        <v>Bellkeeper Leggings</v>
      </c>
      <c r="F25" s="19" t="str">
        <f>IF(F13=F5,"-",IF(F13&gt;F5,$C$13,$C$5))</f>
        <v>Alonne Captain Leggings</v>
      </c>
      <c r="G25" s="19" t="str">
        <f t="shared" ref="G25:U25" si="26">IF(G13=G5,"-",IF(G13&gt;G5,$C$13,$C$5))</f>
        <v>Alonne Captain Leggings</v>
      </c>
      <c r="H25" s="20" t="str">
        <f t="shared" si="26"/>
        <v>Alonne Captain Leggings</v>
      </c>
      <c r="I25" s="19" t="str">
        <f t="shared" si="26"/>
        <v>Alonne Captain Leggings</v>
      </c>
      <c r="J25" s="19" t="str">
        <f t="shared" si="26"/>
        <v>Alonne Captain Leggings</v>
      </c>
      <c r="K25" s="19" t="str">
        <f t="shared" si="26"/>
        <v>Alonne Captain Leggings</v>
      </c>
      <c r="L25" s="19" t="str">
        <f t="shared" si="26"/>
        <v>Alonne Captain Leggings</v>
      </c>
      <c r="M25" s="19" t="str">
        <f t="shared" si="26"/>
        <v>Alonne Captain Leggings</v>
      </c>
      <c r="N25" s="19" t="str">
        <f t="shared" ref="N25" si="27">IF(N13=N5,"-",IF(N13&gt;N5,$C$13,$C$5))</f>
        <v>Alonne Captain Leggings</v>
      </c>
      <c r="O25" s="19" t="str">
        <f t="shared" si="26"/>
        <v>Alonne Captain Leggings</v>
      </c>
      <c r="P25" s="19" t="str">
        <f>IF(P13=P5,"-",IF(P13&gt;P5,$C$13,$C$5))</f>
        <v>Bellkeeper Leggings</v>
      </c>
      <c r="Q25" s="19" t="str">
        <f t="shared" si="26"/>
        <v>Alonne Captain Leggings</v>
      </c>
      <c r="R25" s="19" t="str">
        <f t="shared" ref="R25" si="28">IF(R13=R5,"-",IF(R13&gt;R5,$C$13,$C$5))</f>
        <v>-</v>
      </c>
      <c r="S25" s="19" t="str">
        <f t="shared" si="26"/>
        <v>-</v>
      </c>
      <c r="T25" s="123" t="str">
        <f t="shared" si="26"/>
        <v>Bellkeeper Leggings</v>
      </c>
      <c r="U25" s="31" t="str">
        <f t="shared" si="26"/>
        <v>Alonne Captain Leggings</v>
      </c>
      <c r="V25" s="124" t="str">
        <f>IF(V13=V5,"-",IF(V13&gt;V5,$C$5,$C$13))</f>
        <v>Alonne Captain Leggings</v>
      </c>
    </row>
    <row r="26" spans="3:22" ht="20.100000000000001" customHeight="1" thickBot="1" x14ac:dyDescent="0.3">
      <c r="C26" s="14" t="s">
        <v>74</v>
      </c>
      <c r="D26" s="116"/>
      <c r="E26" s="133">
        <f>IF(E14&gt;E6,E6-E14,E14-E6)</f>
        <v>-19.900000000000002</v>
      </c>
      <c r="F26" s="128">
        <f>IF(F14&gt;F6,F14-F6,F6-F14)</f>
        <v>100</v>
      </c>
      <c r="G26" s="128">
        <f t="shared" ref="G26:S26" si="29">IF(G14&gt;G6,G14-G6,G6-G14)</f>
        <v>203</v>
      </c>
      <c r="H26" s="128">
        <f t="shared" si="29"/>
        <v>183</v>
      </c>
      <c r="I26" s="128">
        <f t="shared" si="29"/>
        <v>223</v>
      </c>
      <c r="J26" s="128">
        <f t="shared" si="29"/>
        <v>203</v>
      </c>
      <c r="K26" s="128">
        <f t="shared" si="29"/>
        <v>37</v>
      </c>
      <c r="L26" s="128">
        <f t="shared" si="29"/>
        <v>77</v>
      </c>
      <c r="M26" s="128">
        <f t="shared" si="29"/>
        <v>11</v>
      </c>
      <c r="N26" s="128">
        <f t="shared" ref="N26" si="30">IF(N14&gt;N6,N14-N6,N6-N14)</f>
        <v>5</v>
      </c>
      <c r="O26" s="128">
        <f t="shared" si="29"/>
        <v>77</v>
      </c>
      <c r="P26" s="128">
        <f>IF(P14&gt;P6,P14-P6,P6-P14)</f>
        <v>2</v>
      </c>
      <c r="Q26" s="128">
        <f t="shared" si="29"/>
        <v>44</v>
      </c>
      <c r="R26" s="128">
        <f t="shared" ref="R26" si="31">IF(R14&gt;R6,R14-R6,R6-R14)</f>
        <v>0</v>
      </c>
      <c r="S26" s="128">
        <f t="shared" si="29"/>
        <v>0</v>
      </c>
      <c r="T26" s="125">
        <f>IFERROR(IF(T14&gt;T6,T14-T6,T6-T14),"n/a")</f>
        <v>3.1078687301883292</v>
      </c>
      <c r="U26" s="113">
        <f>IFERROR(IF(U14&gt;U6,U14-U6,U6-U14),"n/a")</f>
        <v>1.9152837342283546</v>
      </c>
      <c r="V26" s="126">
        <f>IFERROR(IF(V14&gt;V6,V6-V14,V14-V6),"n/a")</f>
        <v>-33.019512195121948</v>
      </c>
    </row>
    <row r="27" spans="3:22" ht="36" customHeight="1" thickBot="1" x14ac:dyDescent="0.3">
      <c r="C27" s="15"/>
      <c r="D27" s="21" t="str">
        <f>IF(D14=D6,"-",IF(D14&gt;D6,"Set 2","Set 1"))</f>
        <v>Set 2</v>
      </c>
      <c r="E27" s="21" t="str">
        <f>IF(E14=E6,"-",IF(E14&gt;E6,"Set 1","Set 2"))</f>
        <v>Set 1</v>
      </c>
      <c r="F27" s="21" t="str">
        <f>IF(F14=F6,"-",IF(F14&gt;F6,"Set 2","Set 1"))</f>
        <v>Set 2</v>
      </c>
      <c r="G27" s="21" t="str">
        <f t="shared" ref="G27:S27" si="32">IF(G14=G6,"-",IF(G14&gt;G6,"Set 2","Set 1"))</f>
        <v>Set 2</v>
      </c>
      <c r="H27" s="21" t="str">
        <f t="shared" si="32"/>
        <v>Set 2</v>
      </c>
      <c r="I27" s="21" t="str">
        <f t="shared" si="32"/>
        <v>Set 2</v>
      </c>
      <c r="J27" s="21" t="str">
        <f t="shared" si="32"/>
        <v>Set 2</v>
      </c>
      <c r="K27" s="21" t="str">
        <f t="shared" si="32"/>
        <v>Set 2</v>
      </c>
      <c r="L27" s="21" t="str">
        <f t="shared" si="32"/>
        <v>Set 2</v>
      </c>
      <c r="M27" s="21" t="str">
        <f t="shared" si="32"/>
        <v>Set 2</v>
      </c>
      <c r="N27" s="21" t="str">
        <f t="shared" ref="N27" si="33">IF(N14=N6,"-",IF(N14&gt;N6,"Set 2","Set 1"))</f>
        <v>Set 2</v>
      </c>
      <c r="O27" s="21" t="str">
        <f t="shared" si="32"/>
        <v>Set 2</v>
      </c>
      <c r="P27" s="21" t="str">
        <f>IF(P14=P6,"-",IF(P14&gt;P6,"Set 2","Set 1"))</f>
        <v>Set 1</v>
      </c>
      <c r="Q27" s="21" t="str">
        <f t="shared" si="32"/>
        <v>Set 2</v>
      </c>
      <c r="R27" s="21" t="str">
        <f t="shared" ref="R27" si="34">IF(R14=R6,"-",IF(R14&gt;R6,"Set 2","Set 1"))</f>
        <v>-</v>
      </c>
      <c r="S27" s="21" t="str">
        <f t="shared" si="32"/>
        <v>-</v>
      </c>
      <c r="T27" s="42" t="str">
        <f>IF(T14="n/a","Set 1",IF(T6="n/a","Set 2",IF(T14=T6,"-",IF(T14&gt;T6,"Set 2","Set 1"))))</f>
        <v>Set 1</v>
      </c>
      <c r="U27" s="43" t="str">
        <f>IF(U14="n/a","Set 1",IF(U6="n/a", "Set 2",IF(U14=U6,"-",IF(U14&gt;U6,"Set 2","Set 1"))))</f>
        <v>Set 2</v>
      </c>
      <c r="V27" s="44" t="str">
        <f>IF(V14=V6,"-",IF(V14&gt;V6,"Set 1","Set 2"))</f>
        <v>Set 2</v>
      </c>
    </row>
    <row r="31" spans="3:22" x14ac:dyDescent="0.25">
      <c r="D31" s="108" t="s">
        <v>266</v>
      </c>
      <c r="E31" s="108">
        <v>5</v>
      </c>
    </row>
    <row r="32" spans="3:22" x14ac:dyDescent="0.25">
      <c r="D32" s="108" t="s">
        <v>213</v>
      </c>
      <c r="E32" s="108">
        <v>4</v>
      </c>
    </row>
    <row r="33" spans="4:5" x14ac:dyDescent="0.25">
      <c r="D33" s="108" t="s">
        <v>90</v>
      </c>
      <c r="E33" s="108">
        <v>3</v>
      </c>
    </row>
    <row r="34" spans="4:5" x14ac:dyDescent="0.25">
      <c r="D34" s="108" t="s">
        <v>104</v>
      </c>
      <c r="E34" s="108">
        <v>2</v>
      </c>
    </row>
    <row r="35" spans="4:5" x14ac:dyDescent="0.25">
      <c r="D35" s="108" t="s">
        <v>101</v>
      </c>
      <c r="E35" s="108">
        <v>1</v>
      </c>
    </row>
    <row r="36" spans="4:5" x14ac:dyDescent="0.25">
      <c r="D36" s="108" t="s">
        <v>808</v>
      </c>
      <c r="E36" s="108">
        <v>0</v>
      </c>
    </row>
    <row r="55" spans="3:3" x14ac:dyDescent="0.25">
      <c r="C55" s="106"/>
    </row>
  </sheetData>
  <pageMargins left="0.25" right="0.25" top="0.75" bottom="0.75" header="0.3" footer="0.3"/>
  <pageSetup scale="84" fitToHeight="0" orientation="landscape" r:id="rId1"/>
  <rowBreaks count="1" manualBreakCount="1">
    <brk id="1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0</xdr:col>
                    <xdr:colOff>104775</xdr:colOff>
                    <xdr:row>1</xdr:row>
                    <xdr:rowOff>85725</xdr:rowOff>
                  </from>
                  <to>
                    <xdr:col>0</xdr:col>
                    <xdr:colOff>1971675</xdr:colOff>
                    <xdr:row>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5" name="Drop Down 6">
              <controlPr defaultSize="0" autoLine="0" autoPict="0">
                <anchor moveWithCells="1">
                  <from>
                    <xdr:col>0</xdr:col>
                    <xdr:colOff>104775</xdr:colOff>
                    <xdr:row>2</xdr:row>
                    <xdr:rowOff>85725</xdr:rowOff>
                  </from>
                  <to>
                    <xdr:col>0</xdr:col>
                    <xdr:colOff>1971675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Drop Down 8">
              <controlPr defaultSize="0" autoLine="0" autoPict="0">
                <anchor moveWithCells="1">
                  <from>
                    <xdr:col>0</xdr:col>
                    <xdr:colOff>104775</xdr:colOff>
                    <xdr:row>3</xdr:row>
                    <xdr:rowOff>85725</xdr:rowOff>
                  </from>
                  <to>
                    <xdr:col>0</xdr:col>
                    <xdr:colOff>1971675</xdr:colOff>
                    <xdr:row>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Drop Down 10">
              <controlPr defaultSize="0" autoLine="0" autoPict="0">
                <anchor moveWithCells="1">
                  <from>
                    <xdr:col>0</xdr:col>
                    <xdr:colOff>104775</xdr:colOff>
                    <xdr:row>4</xdr:row>
                    <xdr:rowOff>85725</xdr:rowOff>
                  </from>
                  <to>
                    <xdr:col>0</xdr:col>
                    <xdr:colOff>1971675</xdr:colOff>
                    <xdr:row>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8" name="Drop Down 18">
              <controlPr defaultSize="0" autoLine="0" autoPict="0">
                <anchor moveWithCells="1">
                  <from>
                    <xdr:col>0</xdr:col>
                    <xdr:colOff>104775</xdr:colOff>
                    <xdr:row>9</xdr:row>
                    <xdr:rowOff>85725</xdr:rowOff>
                  </from>
                  <to>
                    <xdr:col>0</xdr:col>
                    <xdr:colOff>1971675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9" name="Drop Down 19">
              <controlPr defaultSize="0" autoLine="0" autoPict="0">
                <anchor moveWithCells="1">
                  <from>
                    <xdr:col>0</xdr:col>
                    <xdr:colOff>104775</xdr:colOff>
                    <xdr:row>10</xdr:row>
                    <xdr:rowOff>85725</xdr:rowOff>
                  </from>
                  <to>
                    <xdr:col>0</xdr:col>
                    <xdr:colOff>1971675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10" name="Drop Down 21">
              <controlPr defaultSize="0" autoLine="0" autoPict="0">
                <anchor moveWithCells="1">
                  <from>
                    <xdr:col>0</xdr:col>
                    <xdr:colOff>104775</xdr:colOff>
                    <xdr:row>11</xdr:row>
                    <xdr:rowOff>85725</xdr:rowOff>
                  </from>
                  <to>
                    <xdr:col>0</xdr:col>
                    <xdr:colOff>1971675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11" name="Drop Down 22">
              <controlPr defaultSize="0" autoLine="0" autoPict="0">
                <anchor moveWithCells="1">
                  <from>
                    <xdr:col>0</xdr:col>
                    <xdr:colOff>104775</xdr:colOff>
                    <xdr:row>12</xdr:row>
                    <xdr:rowOff>85725</xdr:rowOff>
                  </from>
                  <to>
                    <xdr:col>1</xdr:col>
                    <xdr:colOff>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U426"/>
  <sheetViews>
    <sheetView workbookViewId="0">
      <pane ySplit="1" topLeftCell="A2" activePane="bottomLeft" state="frozen"/>
      <selection pane="bottomLeft" activeCell="X24" sqref="X24"/>
    </sheetView>
  </sheetViews>
  <sheetFormatPr defaultColWidth="8.85546875" defaultRowHeight="15" x14ac:dyDescent="0.25"/>
  <cols>
    <col min="1" max="1" width="26.42578125" style="2" customWidth="1"/>
    <col min="2" max="2" width="10.85546875" customWidth="1"/>
    <col min="3" max="3" width="7.42578125" bestFit="1" customWidth="1"/>
    <col min="4" max="4" width="9.7109375" bestFit="1" customWidth="1"/>
    <col min="5" max="8" width="6" bestFit="1" customWidth="1"/>
    <col min="9" max="9" width="5.7109375" customWidth="1"/>
    <col min="10" max="11" width="5" bestFit="1" customWidth="1"/>
    <col min="12" max="12" width="5" customWidth="1"/>
    <col min="13" max="13" width="5.85546875" bestFit="1" customWidth="1"/>
    <col min="14" max="14" width="7" bestFit="1" customWidth="1"/>
    <col min="15" max="15" width="6.140625" bestFit="1" customWidth="1"/>
    <col min="16" max="16" width="6.140625" customWidth="1"/>
    <col min="17" max="17" width="6" bestFit="1" customWidth="1"/>
    <col min="18" max="18" width="20.42578125" customWidth="1"/>
    <col min="19" max="19" width="12" style="5" bestFit="1" customWidth="1"/>
    <col min="20" max="20" width="13.42578125" style="5" bestFit="1" customWidth="1"/>
    <col min="21" max="21" width="8.85546875" style="6"/>
  </cols>
  <sheetData>
    <row r="1" spans="1:21" ht="15.75" thickBot="1" x14ac:dyDescent="0.3">
      <c r="A1" s="1" t="s">
        <v>0</v>
      </c>
      <c r="B1" s="11" t="s">
        <v>87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84</v>
      </c>
      <c r="I1" s="1" t="s">
        <v>6</v>
      </c>
      <c r="J1" s="1" t="s">
        <v>7</v>
      </c>
      <c r="K1" s="1" t="s">
        <v>8</v>
      </c>
      <c r="L1" s="1" t="s">
        <v>86</v>
      </c>
      <c r="M1" s="1" t="s">
        <v>9</v>
      </c>
      <c r="N1" s="1" t="s">
        <v>11</v>
      </c>
      <c r="O1" s="1" t="s">
        <v>10</v>
      </c>
      <c r="P1" s="1" t="s">
        <v>85</v>
      </c>
      <c r="Q1" s="1" t="s">
        <v>12</v>
      </c>
      <c r="R1" s="1" t="s">
        <v>88</v>
      </c>
      <c r="S1" s="7" t="s">
        <v>64</v>
      </c>
      <c r="T1" s="7" t="s">
        <v>65</v>
      </c>
      <c r="U1" s="8" t="s">
        <v>66</v>
      </c>
    </row>
    <row r="2" spans="1:21" ht="15" customHeight="1" x14ac:dyDescent="0.25">
      <c r="A2" s="52" t="s">
        <v>75</v>
      </c>
      <c r="B2" s="24" t="s">
        <v>745</v>
      </c>
      <c r="C2" s="24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 t="s">
        <v>745</v>
      </c>
      <c r="S2" s="25">
        <v>0</v>
      </c>
      <c r="T2" s="25">
        <v>0</v>
      </c>
      <c r="U2" s="26" t="str">
        <f t="shared" ref="U2:U35" si="0">IFERROR(E2/M2, "n/a")</f>
        <v>n/a</v>
      </c>
    </row>
    <row r="3" spans="1:21" ht="15" customHeight="1" x14ac:dyDescent="0.25">
      <c r="A3" s="53" t="s">
        <v>89</v>
      </c>
      <c r="B3" s="58" t="s">
        <v>90</v>
      </c>
      <c r="C3" s="47">
        <v>5.0999999999999996</v>
      </c>
      <c r="D3" s="46">
        <v>90</v>
      </c>
      <c r="E3" s="46">
        <v>53</v>
      </c>
      <c r="F3" s="46">
        <v>50</v>
      </c>
      <c r="G3" s="46">
        <v>56</v>
      </c>
      <c r="H3" s="46">
        <v>53</v>
      </c>
      <c r="I3" s="46">
        <v>11</v>
      </c>
      <c r="J3" s="46">
        <v>17</v>
      </c>
      <c r="K3" s="46">
        <v>7</v>
      </c>
      <c r="L3" s="46">
        <v>11</v>
      </c>
      <c r="M3" s="48">
        <v>12</v>
      </c>
      <c r="N3" s="48">
        <v>6</v>
      </c>
      <c r="O3" s="48">
        <v>12</v>
      </c>
      <c r="P3" s="48">
        <v>0</v>
      </c>
      <c r="Q3" s="48">
        <v>0</v>
      </c>
      <c r="R3" s="24" t="s">
        <v>745</v>
      </c>
      <c r="S3" s="22">
        <f>(E3+I3+J3+K3+L3)/C3</f>
        <v>19.411764705882355</v>
      </c>
      <c r="T3" s="22">
        <f t="shared" ref="T3:T36" si="1">M3/C3</f>
        <v>2.3529411764705883</v>
      </c>
      <c r="U3" s="23">
        <f t="shared" si="0"/>
        <v>4.416666666666667</v>
      </c>
    </row>
    <row r="4" spans="1:21" ht="15" customHeight="1" x14ac:dyDescent="0.25">
      <c r="A4" s="53" t="s">
        <v>91</v>
      </c>
      <c r="B4" s="58" t="s">
        <v>90</v>
      </c>
      <c r="C4" s="47">
        <v>5.0999999999999996</v>
      </c>
      <c r="D4" s="49">
        <v>90</v>
      </c>
      <c r="E4" s="49">
        <v>106</v>
      </c>
      <c r="F4" s="49">
        <v>100</v>
      </c>
      <c r="G4" s="49">
        <v>112</v>
      </c>
      <c r="H4" s="49">
        <v>106</v>
      </c>
      <c r="I4" s="49">
        <v>22</v>
      </c>
      <c r="J4" s="49">
        <v>34</v>
      </c>
      <c r="K4" s="49">
        <v>14</v>
      </c>
      <c r="L4" s="49">
        <v>22</v>
      </c>
      <c r="M4" s="49">
        <v>12</v>
      </c>
      <c r="N4" s="49">
        <v>12</v>
      </c>
      <c r="O4" s="49">
        <v>24</v>
      </c>
      <c r="P4" s="49">
        <v>0</v>
      </c>
      <c r="Q4" s="49">
        <v>0</v>
      </c>
      <c r="R4" s="24" t="s">
        <v>745</v>
      </c>
      <c r="S4" s="22">
        <f t="shared" ref="S4:S67" si="2">(E4+I4+J4+K4+L4)/C4</f>
        <v>38.82352941176471</v>
      </c>
      <c r="T4" s="5">
        <f t="shared" si="1"/>
        <v>2.3529411764705883</v>
      </c>
      <c r="U4" s="6">
        <f t="shared" si="0"/>
        <v>8.8333333333333339</v>
      </c>
    </row>
    <row r="5" spans="1:21" ht="15" customHeight="1" x14ac:dyDescent="0.25">
      <c r="A5" s="53" t="s">
        <v>92</v>
      </c>
      <c r="B5" s="58" t="s">
        <v>90</v>
      </c>
      <c r="C5" s="47">
        <v>4.5999999999999996</v>
      </c>
      <c r="D5" s="46">
        <v>80</v>
      </c>
      <c r="E5" s="46">
        <v>40</v>
      </c>
      <c r="F5" s="46">
        <v>47</v>
      </c>
      <c r="G5" s="46">
        <v>52</v>
      </c>
      <c r="H5" s="46">
        <v>49</v>
      </c>
      <c r="I5" s="46">
        <v>9</v>
      </c>
      <c r="J5" s="46">
        <v>15</v>
      </c>
      <c r="K5" s="46">
        <v>7</v>
      </c>
      <c r="L5" s="46">
        <v>9</v>
      </c>
      <c r="M5" s="46">
        <v>9</v>
      </c>
      <c r="N5" s="46">
        <v>5</v>
      </c>
      <c r="O5" s="46">
        <v>10</v>
      </c>
      <c r="P5" s="46">
        <v>0</v>
      </c>
      <c r="Q5" s="46">
        <v>0</v>
      </c>
      <c r="R5" s="24" t="s">
        <v>745</v>
      </c>
      <c r="S5" s="22">
        <f t="shared" si="2"/>
        <v>17.39130434782609</v>
      </c>
      <c r="T5" s="5">
        <f t="shared" si="1"/>
        <v>1.956521739130435</v>
      </c>
      <c r="U5" s="6">
        <f t="shared" si="0"/>
        <v>4.4444444444444446</v>
      </c>
    </row>
    <row r="6" spans="1:21" ht="15" customHeight="1" x14ac:dyDescent="0.25">
      <c r="A6" s="53" t="s">
        <v>93</v>
      </c>
      <c r="B6" s="58" t="s">
        <v>90</v>
      </c>
      <c r="C6" s="47">
        <v>4.5999999999999996</v>
      </c>
      <c r="D6" s="49">
        <v>80</v>
      </c>
      <c r="E6" s="49">
        <v>80</v>
      </c>
      <c r="F6" s="49">
        <v>94</v>
      </c>
      <c r="G6" s="49">
        <v>104</v>
      </c>
      <c r="H6" s="49">
        <v>98</v>
      </c>
      <c r="I6" s="49">
        <v>18</v>
      </c>
      <c r="J6" s="49">
        <v>30</v>
      </c>
      <c r="K6" s="49">
        <v>14</v>
      </c>
      <c r="L6" s="49">
        <v>18</v>
      </c>
      <c r="M6" s="49">
        <v>9</v>
      </c>
      <c r="N6" s="49">
        <v>10</v>
      </c>
      <c r="O6" s="49">
        <v>20</v>
      </c>
      <c r="P6" s="49">
        <v>0</v>
      </c>
      <c r="Q6" s="49">
        <v>0</v>
      </c>
      <c r="R6" s="24" t="s">
        <v>745</v>
      </c>
      <c r="S6" s="22">
        <f t="shared" si="2"/>
        <v>34.782608695652179</v>
      </c>
      <c r="T6" s="5">
        <f t="shared" si="1"/>
        <v>1.956521739130435</v>
      </c>
      <c r="U6" s="6">
        <f t="shared" si="0"/>
        <v>8.8888888888888893</v>
      </c>
    </row>
    <row r="7" spans="1:21" ht="15" customHeight="1" x14ac:dyDescent="0.25">
      <c r="A7" s="53" t="s">
        <v>94</v>
      </c>
      <c r="B7" s="58" t="s">
        <v>90</v>
      </c>
      <c r="C7" s="47">
        <v>3.7</v>
      </c>
      <c r="D7" s="46">
        <v>80</v>
      </c>
      <c r="E7" s="46">
        <v>38</v>
      </c>
      <c r="F7" s="46">
        <v>36</v>
      </c>
      <c r="G7" s="46">
        <v>39</v>
      </c>
      <c r="H7" s="46">
        <v>37</v>
      </c>
      <c r="I7" s="46">
        <v>10</v>
      </c>
      <c r="J7" s="46">
        <v>11</v>
      </c>
      <c r="K7" s="46">
        <v>8</v>
      </c>
      <c r="L7" s="46">
        <v>11</v>
      </c>
      <c r="M7" s="46">
        <v>6</v>
      </c>
      <c r="N7" s="46">
        <v>11</v>
      </c>
      <c r="O7" s="46">
        <v>15</v>
      </c>
      <c r="P7" s="46">
        <v>0</v>
      </c>
      <c r="Q7" s="46">
        <v>0</v>
      </c>
      <c r="R7" s="24" t="s">
        <v>745</v>
      </c>
      <c r="S7" s="22">
        <f t="shared" si="2"/>
        <v>21.081081081081081</v>
      </c>
      <c r="T7" s="5">
        <f t="shared" si="1"/>
        <v>1.6216216216216215</v>
      </c>
      <c r="U7" s="6">
        <f t="shared" si="0"/>
        <v>6.333333333333333</v>
      </c>
    </row>
    <row r="8" spans="1:21" ht="15" customHeight="1" x14ac:dyDescent="0.25">
      <c r="A8" s="53" t="s">
        <v>95</v>
      </c>
      <c r="B8" s="58" t="s">
        <v>90</v>
      </c>
      <c r="C8" s="47">
        <v>3.7</v>
      </c>
      <c r="D8" s="49">
        <v>80</v>
      </c>
      <c r="E8" s="49">
        <v>76</v>
      </c>
      <c r="F8" s="49">
        <v>72</v>
      </c>
      <c r="G8" s="49">
        <v>78</v>
      </c>
      <c r="H8" s="49">
        <v>74</v>
      </c>
      <c r="I8" s="49">
        <v>20</v>
      </c>
      <c r="J8" s="49">
        <v>22</v>
      </c>
      <c r="K8" s="49">
        <v>16</v>
      </c>
      <c r="L8" s="49">
        <v>22</v>
      </c>
      <c r="M8" s="49">
        <v>6</v>
      </c>
      <c r="N8" s="49">
        <v>22</v>
      </c>
      <c r="O8" s="49">
        <v>30</v>
      </c>
      <c r="P8" s="49">
        <v>0</v>
      </c>
      <c r="Q8" s="49">
        <v>0</v>
      </c>
      <c r="R8" s="24" t="s">
        <v>745</v>
      </c>
      <c r="S8" s="22">
        <f t="shared" si="2"/>
        <v>42.162162162162161</v>
      </c>
      <c r="T8" s="5">
        <f t="shared" si="1"/>
        <v>1.6216216216216215</v>
      </c>
      <c r="U8" s="6">
        <f t="shared" si="0"/>
        <v>12.666666666666666</v>
      </c>
    </row>
    <row r="9" spans="1:21" ht="15" customHeight="1" x14ac:dyDescent="0.25">
      <c r="A9" s="53" t="s">
        <v>96</v>
      </c>
      <c r="B9" s="58" t="s">
        <v>90</v>
      </c>
      <c r="C9" s="47">
        <v>5.4</v>
      </c>
      <c r="D9" s="46">
        <v>80</v>
      </c>
      <c r="E9" s="46">
        <v>49</v>
      </c>
      <c r="F9" s="46">
        <v>49</v>
      </c>
      <c r="G9" s="46">
        <v>49</v>
      </c>
      <c r="H9" s="46">
        <v>49</v>
      </c>
      <c r="I9" s="46">
        <v>16</v>
      </c>
      <c r="J9" s="46">
        <v>15</v>
      </c>
      <c r="K9" s="46">
        <v>26</v>
      </c>
      <c r="L9" s="46">
        <v>15</v>
      </c>
      <c r="M9" s="46">
        <v>75</v>
      </c>
      <c r="N9" s="46">
        <v>13</v>
      </c>
      <c r="O9" s="46">
        <v>11</v>
      </c>
      <c r="P9" s="46">
        <v>0</v>
      </c>
      <c r="Q9" s="46">
        <v>0</v>
      </c>
      <c r="R9" s="24" t="s">
        <v>745</v>
      </c>
      <c r="S9" s="22">
        <f t="shared" si="2"/>
        <v>22.407407407407405</v>
      </c>
      <c r="T9" s="5">
        <f t="shared" si="1"/>
        <v>13.888888888888888</v>
      </c>
      <c r="U9" s="6">
        <f t="shared" si="0"/>
        <v>0.65333333333333332</v>
      </c>
    </row>
    <row r="10" spans="1:21" ht="15" customHeight="1" x14ac:dyDescent="0.25">
      <c r="A10" s="53" t="s">
        <v>97</v>
      </c>
      <c r="B10" s="58" t="s">
        <v>90</v>
      </c>
      <c r="C10" s="47">
        <v>5.4</v>
      </c>
      <c r="D10" s="49">
        <v>80</v>
      </c>
      <c r="E10" s="49">
        <v>98</v>
      </c>
      <c r="F10" s="49">
        <v>98</v>
      </c>
      <c r="G10" s="49">
        <v>98</v>
      </c>
      <c r="H10" s="49">
        <v>98</v>
      </c>
      <c r="I10" s="49">
        <v>32</v>
      </c>
      <c r="J10" s="49">
        <v>30</v>
      </c>
      <c r="K10" s="49">
        <v>52</v>
      </c>
      <c r="L10" s="49">
        <v>30</v>
      </c>
      <c r="M10" s="49">
        <v>75</v>
      </c>
      <c r="N10" s="49">
        <v>26</v>
      </c>
      <c r="O10" s="49">
        <v>22</v>
      </c>
      <c r="P10" s="49">
        <v>0</v>
      </c>
      <c r="Q10" s="49">
        <v>0</v>
      </c>
      <c r="R10" s="24" t="s">
        <v>745</v>
      </c>
      <c r="S10" s="22">
        <f t="shared" si="2"/>
        <v>44.81481481481481</v>
      </c>
      <c r="T10" s="5">
        <f t="shared" si="1"/>
        <v>13.888888888888888</v>
      </c>
      <c r="U10" s="6">
        <f t="shared" si="0"/>
        <v>1.3066666666666666</v>
      </c>
    </row>
    <row r="11" spans="1:21" ht="15" customHeight="1" x14ac:dyDescent="0.25">
      <c r="A11" s="53" t="s">
        <v>98</v>
      </c>
      <c r="B11" s="58" t="s">
        <v>808</v>
      </c>
      <c r="C11" s="47">
        <v>2.2000000000000002</v>
      </c>
      <c r="D11" s="46">
        <v>50</v>
      </c>
      <c r="E11" s="46">
        <v>26</v>
      </c>
      <c r="F11" s="46">
        <v>27</v>
      </c>
      <c r="G11" s="46">
        <v>25</v>
      </c>
      <c r="H11" s="46">
        <v>25</v>
      </c>
      <c r="I11" s="46">
        <v>19</v>
      </c>
      <c r="J11" s="46">
        <v>13</v>
      </c>
      <c r="K11" s="46">
        <v>13</v>
      </c>
      <c r="L11" s="46">
        <v>16</v>
      </c>
      <c r="M11" s="46">
        <v>0</v>
      </c>
      <c r="N11" s="46">
        <v>8</v>
      </c>
      <c r="O11" s="46">
        <v>8</v>
      </c>
      <c r="P11" s="46">
        <v>0</v>
      </c>
      <c r="Q11" s="46">
        <v>0</v>
      </c>
      <c r="R11" s="24" t="s">
        <v>745</v>
      </c>
      <c r="S11" s="22">
        <f t="shared" si="2"/>
        <v>39.54545454545454</v>
      </c>
      <c r="T11" s="5">
        <f t="shared" si="1"/>
        <v>0</v>
      </c>
      <c r="U11" s="6" t="str">
        <f t="shared" si="0"/>
        <v>n/a</v>
      </c>
    </row>
    <row r="12" spans="1:21" ht="15" customHeight="1" x14ac:dyDescent="0.25">
      <c r="A12" s="53" t="s">
        <v>99</v>
      </c>
      <c r="B12" s="58" t="s">
        <v>808</v>
      </c>
      <c r="C12" s="47">
        <v>2.2000000000000002</v>
      </c>
      <c r="D12" s="49">
        <v>50</v>
      </c>
      <c r="E12" s="49">
        <v>52</v>
      </c>
      <c r="F12" s="49">
        <v>54</v>
      </c>
      <c r="G12" s="49">
        <v>50</v>
      </c>
      <c r="H12" s="49">
        <v>50</v>
      </c>
      <c r="I12" s="49">
        <v>38</v>
      </c>
      <c r="J12" s="49">
        <v>26</v>
      </c>
      <c r="K12" s="49">
        <v>26</v>
      </c>
      <c r="L12" s="49">
        <v>32</v>
      </c>
      <c r="M12" s="49">
        <v>0</v>
      </c>
      <c r="N12" s="49">
        <v>16</v>
      </c>
      <c r="O12" s="49">
        <v>16</v>
      </c>
      <c r="P12" s="49">
        <v>0</v>
      </c>
      <c r="Q12" s="49">
        <v>0</v>
      </c>
      <c r="R12" s="24" t="s">
        <v>745</v>
      </c>
      <c r="S12" s="22">
        <f t="shared" si="2"/>
        <v>79.090909090909079</v>
      </c>
      <c r="T12" s="5">
        <f t="shared" si="1"/>
        <v>0</v>
      </c>
      <c r="U12" s="6" t="str">
        <f t="shared" si="0"/>
        <v>n/a</v>
      </c>
    </row>
    <row r="13" spans="1:21" ht="15" customHeight="1" x14ac:dyDescent="0.25">
      <c r="A13" s="53" t="s">
        <v>100</v>
      </c>
      <c r="B13" s="58" t="s">
        <v>101</v>
      </c>
      <c r="C13" s="47">
        <v>1.2</v>
      </c>
      <c r="D13" s="46">
        <v>40</v>
      </c>
      <c r="E13" s="46">
        <v>29</v>
      </c>
      <c r="F13" s="46">
        <v>31</v>
      </c>
      <c r="G13" s="46">
        <v>27</v>
      </c>
      <c r="H13" s="46">
        <v>28</v>
      </c>
      <c r="I13" s="46">
        <v>11</v>
      </c>
      <c r="J13" s="46">
        <v>9</v>
      </c>
      <c r="K13" s="46">
        <v>12</v>
      </c>
      <c r="L13" s="46">
        <v>10</v>
      </c>
      <c r="M13" s="46">
        <v>0</v>
      </c>
      <c r="N13" s="46">
        <v>8</v>
      </c>
      <c r="O13" s="46">
        <v>9</v>
      </c>
      <c r="P13" s="46">
        <v>0</v>
      </c>
      <c r="Q13" s="46">
        <v>0</v>
      </c>
      <c r="R13" s="24" t="s">
        <v>745</v>
      </c>
      <c r="S13" s="22">
        <f t="shared" si="2"/>
        <v>59.166666666666671</v>
      </c>
      <c r="T13" s="5">
        <f t="shared" si="1"/>
        <v>0</v>
      </c>
      <c r="U13" s="6" t="str">
        <f t="shared" si="0"/>
        <v>n/a</v>
      </c>
    </row>
    <row r="14" spans="1:21" ht="15" customHeight="1" x14ac:dyDescent="0.25">
      <c r="A14" s="53" t="s">
        <v>102</v>
      </c>
      <c r="B14" s="58" t="s">
        <v>101</v>
      </c>
      <c r="C14" s="47">
        <v>1.2</v>
      </c>
      <c r="D14" s="49">
        <v>40</v>
      </c>
      <c r="E14" s="49">
        <v>43.5</v>
      </c>
      <c r="F14" s="49">
        <v>46.5</v>
      </c>
      <c r="G14" s="49">
        <v>40.5</v>
      </c>
      <c r="H14" s="49">
        <v>42</v>
      </c>
      <c r="I14" s="49">
        <v>16.5</v>
      </c>
      <c r="J14" s="49">
        <v>13.5</v>
      </c>
      <c r="K14" s="49">
        <v>18</v>
      </c>
      <c r="L14" s="49">
        <v>15</v>
      </c>
      <c r="M14" s="49">
        <v>0</v>
      </c>
      <c r="N14" s="49">
        <v>12</v>
      </c>
      <c r="O14" s="49">
        <v>13.5</v>
      </c>
      <c r="P14" s="49">
        <v>0</v>
      </c>
      <c r="Q14" s="49">
        <v>0</v>
      </c>
      <c r="R14" s="24" t="s">
        <v>745</v>
      </c>
      <c r="S14" s="22">
        <f t="shared" si="2"/>
        <v>88.75</v>
      </c>
      <c r="T14" s="5">
        <f t="shared" si="1"/>
        <v>0</v>
      </c>
      <c r="U14" s="6" t="str">
        <f t="shared" si="0"/>
        <v>n/a</v>
      </c>
    </row>
    <row r="15" spans="1:21" ht="15" customHeight="1" x14ac:dyDescent="0.25">
      <c r="A15" s="53" t="s">
        <v>103</v>
      </c>
      <c r="B15" s="58" t="s">
        <v>104</v>
      </c>
      <c r="C15" s="47">
        <v>4.0999999999999996</v>
      </c>
      <c r="D15" s="46">
        <v>60</v>
      </c>
      <c r="E15" s="46">
        <v>44</v>
      </c>
      <c r="F15" s="46">
        <v>44</v>
      </c>
      <c r="G15" s="46">
        <v>45</v>
      </c>
      <c r="H15" s="46">
        <v>42</v>
      </c>
      <c r="I15" s="46">
        <v>13</v>
      </c>
      <c r="J15" s="46">
        <v>14</v>
      </c>
      <c r="K15" s="46">
        <v>11</v>
      </c>
      <c r="L15" s="46">
        <v>13</v>
      </c>
      <c r="M15" s="46">
        <v>3</v>
      </c>
      <c r="N15" s="46">
        <v>10</v>
      </c>
      <c r="O15" s="46">
        <v>14</v>
      </c>
      <c r="P15" s="46">
        <v>0</v>
      </c>
      <c r="Q15" s="46">
        <v>0</v>
      </c>
      <c r="R15" s="24" t="s">
        <v>745</v>
      </c>
      <c r="S15" s="22">
        <f t="shared" si="2"/>
        <v>23.170731707317074</v>
      </c>
      <c r="T15" s="5">
        <f t="shared" si="1"/>
        <v>0.73170731707317083</v>
      </c>
      <c r="U15" s="6">
        <f t="shared" si="0"/>
        <v>14.666666666666666</v>
      </c>
    </row>
    <row r="16" spans="1:21" ht="15" customHeight="1" x14ac:dyDescent="0.25">
      <c r="A16" s="53" t="s">
        <v>105</v>
      </c>
      <c r="B16" s="58" t="s">
        <v>104</v>
      </c>
      <c r="C16" s="47">
        <v>4.0999999999999996</v>
      </c>
      <c r="D16" s="49">
        <v>60</v>
      </c>
      <c r="E16" s="49">
        <v>88</v>
      </c>
      <c r="F16" s="49">
        <v>88</v>
      </c>
      <c r="G16" s="49">
        <v>90</v>
      </c>
      <c r="H16" s="49">
        <v>84</v>
      </c>
      <c r="I16" s="49">
        <v>26</v>
      </c>
      <c r="J16" s="49">
        <v>28</v>
      </c>
      <c r="K16" s="49">
        <v>22</v>
      </c>
      <c r="L16" s="49">
        <v>26</v>
      </c>
      <c r="M16" s="49">
        <v>3</v>
      </c>
      <c r="N16" s="49">
        <v>20</v>
      </c>
      <c r="O16" s="49">
        <v>28</v>
      </c>
      <c r="P16" s="49">
        <v>0</v>
      </c>
      <c r="Q16" s="49">
        <v>0</v>
      </c>
      <c r="R16" s="24" t="s">
        <v>745</v>
      </c>
      <c r="S16" s="22">
        <f t="shared" si="2"/>
        <v>46.341463414634148</v>
      </c>
      <c r="T16" s="5">
        <f t="shared" si="1"/>
        <v>0.73170731707317083</v>
      </c>
      <c r="U16" s="6">
        <f t="shared" si="0"/>
        <v>29.333333333333332</v>
      </c>
    </row>
    <row r="17" spans="1:21" ht="15" customHeight="1" x14ac:dyDescent="0.25">
      <c r="A17" s="53" t="s">
        <v>106</v>
      </c>
      <c r="B17" s="58" t="s">
        <v>104</v>
      </c>
      <c r="C17" s="47">
        <v>4.8</v>
      </c>
      <c r="D17" s="46">
        <v>60</v>
      </c>
      <c r="E17" s="48">
        <v>52</v>
      </c>
      <c r="F17" s="48">
        <v>45</v>
      </c>
      <c r="G17" s="48">
        <v>57</v>
      </c>
      <c r="H17" s="48">
        <v>55</v>
      </c>
      <c r="I17" s="48">
        <v>11</v>
      </c>
      <c r="J17" s="48">
        <v>18</v>
      </c>
      <c r="K17" s="48">
        <v>5</v>
      </c>
      <c r="L17" s="48">
        <v>20</v>
      </c>
      <c r="M17" s="48">
        <v>5</v>
      </c>
      <c r="N17" s="48">
        <v>8</v>
      </c>
      <c r="O17" s="48">
        <v>16</v>
      </c>
      <c r="P17" s="48">
        <v>0</v>
      </c>
      <c r="Q17" s="48">
        <v>0</v>
      </c>
      <c r="R17" s="24" t="s">
        <v>745</v>
      </c>
      <c r="S17" s="22">
        <f t="shared" si="2"/>
        <v>22.083333333333336</v>
      </c>
      <c r="T17" s="5">
        <f t="shared" si="1"/>
        <v>1.0416666666666667</v>
      </c>
      <c r="U17" s="6">
        <f t="shared" si="0"/>
        <v>10.4</v>
      </c>
    </row>
    <row r="18" spans="1:21" ht="15" customHeight="1" x14ac:dyDescent="0.25">
      <c r="A18" s="53" t="s">
        <v>107</v>
      </c>
      <c r="B18" s="58" t="s">
        <v>104</v>
      </c>
      <c r="C18" s="47">
        <v>4.8</v>
      </c>
      <c r="D18" s="49">
        <v>60</v>
      </c>
      <c r="E18" s="49">
        <v>104</v>
      </c>
      <c r="F18" s="49">
        <v>90</v>
      </c>
      <c r="G18" s="49">
        <v>114</v>
      </c>
      <c r="H18" s="49">
        <v>110</v>
      </c>
      <c r="I18" s="49">
        <v>22</v>
      </c>
      <c r="J18" s="49">
        <v>36</v>
      </c>
      <c r="K18" s="49">
        <v>10</v>
      </c>
      <c r="L18" s="49">
        <v>40</v>
      </c>
      <c r="M18" s="49">
        <v>5</v>
      </c>
      <c r="N18" s="49">
        <v>16</v>
      </c>
      <c r="O18" s="49">
        <v>32</v>
      </c>
      <c r="P18" s="49">
        <v>0</v>
      </c>
      <c r="Q18" s="49">
        <v>0</v>
      </c>
      <c r="R18" s="24" t="s">
        <v>745</v>
      </c>
      <c r="S18" s="22">
        <f t="shared" si="2"/>
        <v>44.166666666666671</v>
      </c>
      <c r="T18" s="5">
        <f t="shared" si="1"/>
        <v>1.0416666666666667</v>
      </c>
      <c r="U18" s="6">
        <f t="shared" si="0"/>
        <v>20.8</v>
      </c>
    </row>
    <row r="19" spans="1:21" ht="15" customHeight="1" x14ac:dyDescent="0.25">
      <c r="A19" s="53" t="s">
        <v>108</v>
      </c>
      <c r="B19" s="58" t="s">
        <v>90</v>
      </c>
      <c r="C19" s="47">
        <v>7</v>
      </c>
      <c r="D19" s="46">
        <v>72</v>
      </c>
      <c r="E19" s="46">
        <v>69</v>
      </c>
      <c r="F19" s="46">
        <v>67</v>
      </c>
      <c r="G19" s="46">
        <v>72</v>
      </c>
      <c r="H19" s="46">
        <v>69</v>
      </c>
      <c r="I19" s="46">
        <v>16</v>
      </c>
      <c r="J19" s="46">
        <v>15</v>
      </c>
      <c r="K19" s="46">
        <v>14</v>
      </c>
      <c r="L19" s="46">
        <v>16</v>
      </c>
      <c r="M19" s="46">
        <v>11</v>
      </c>
      <c r="N19" s="46">
        <v>18</v>
      </c>
      <c r="O19" s="46">
        <v>14</v>
      </c>
      <c r="P19" s="46">
        <v>0</v>
      </c>
      <c r="Q19" s="46">
        <v>0</v>
      </c>
      <c r="R19" s="24" t="s">
        <v>745</v>
      </c>
      <c r="S19" s="22">
        <f t="shared" si="2"/>
        <v>18.571428571428573</v>
      </c>
      <c r="T19" s="5">
        <f t="shared" si="1"/>
        <v>1.5714285714285714</v>
      </c>
      <c r="U19" s="6">
        <f t="shared" si="0"/>
        <v>6.2727272727272725</v>
      </c>
    </row>
    <row r="20" spans="1:21" ht="15" customHeight="1" x14ac:dyDescent="0.25">
      <c r="A20" s="53" t="s">
        <v>109</v>
      </c>
      <c r="B20" s="58" t="s">
        <v>90</v>
      </c>
      <c r="C20" s="47">
        <v>7</v>
      </c>
      <c r="D20" s="49">
        <v>72</v>
      </c>
      <c r="E20" s="49">
        <v>138</v>
      </c>
      <c r="F20" s="49">
        <v>134</v>
      </c>
      <c r="G20" s="49">
        <v>144</v>
      </c>
      <c r="H20" s="49">
        <v>138</v>
      </c>
      <c r="I20" s="49">
        <v>32</v>
      </c>
      <c r="J20" s="49">
        <v>30</v>
      </c>
      <c r="K20" s="49">
        <v>28</v>
      </c>
      <c r="L20" s="49">
        <v>32</v>
      </c>
      <c r="M20" s="49">
        <v>11</v>
      </c>
      <c r="N20" s="49">
        <v>36</v>
      </c>
      <c r="O20" s="49">
        <v>28</v>
      </c>
      <c r="P20" s="49">
        <v>0</v>
      </c>
      <c r="Q20" s="49">
        <v>0</v>
      </c>
      <c r="R20" s="24" t="s">
        <v>745</v>
      </c>
      <c r="S20" s="22">
        <f t="shared" si="2"/>
        <v>37.142857142857146</v>
      </c>
      <c r="T20" s="5">
        <f t="shared" si="1"/>
        <v>1.5714285714285714</v>
      </c>
      <c r="U20" s="6">
        <f t="shared" si="0"/>
        <v>12.545454545454545</v>
      </c>
    </row>
    <row r="21" spans="1:21" ht="15" customHeight="1" x14ac:dyDescent="0.25">
      <c r="A21" s="53" t="s">
        <v>110</v>
      </c>
      <c r="B21" s="58" t="s">
        <v>90</v>
      </c>
      <c r="C21" s="47">
        <v>2.2000000000000002</v>
      </c>
      <c r="D21" s="46">
        <v>225</v>
      </c>
      <c r="E21" s="46">
        <v>56</v>
      </c>
      <c r="F21" s="46">
        <v>54</v>
      </c>
      <c r="G21" s="46">
        <v>57</v>
      </c>
      <c r="H21" s="46">
        <v>56</v>
      </c>
      <c r="I21" s="46">
        <v>20</v>
      </c>
      <c r="J21" s="46">
        <v>44</v>
      </c>
      <c r="K21" s="46">
        <v>21</v>
      </c>
      <c r="L21" s="46">
        <v>20</v>
      </c>
      <c r="M21" s="46">
        <v>0</v>
      </c>
      <c r="N21" s="46">
        <v>25</v>
      </c>
      <c r="O21" s="46">
        <v>36</v>
      </c>
      <c r="P21" s="46">
        <v>29</v>
      </c>
      <c r="Q21" s="46">
        <v>29</v>
      </c>
      <c r="R21" s="24" t="s">
        <v>745</v>
      </c>
      <c r="S21" s="22">
        <f t="shared" si="2"/>
        <v>73.181818181818173</v>
      </c>
      <c r="T21" s="5">
        <f t="shared" si="1"/>
        <v>0</v>
      </c>
      <c r="U21" s="6" t="str">
        <f t="shared" si="0"/>
        <v>n/a</v>
      </c>
    </row>
    <row r="22" spans="1:21" ht="15" customHeight="1" x14ac:dyDescent="0.25">
      <c r="A22" s="53" t="s">
        <v>111</v>
      </c>
      <c r="B22" s="58" t="s">
        <v>101</v>
      </c>
      <c r="C22" s="47">
        <v>1.9</v>
      </c>
      <c r="D22" s="46">
        <v>50</v>
      </c>
      <c r="E22" s="46">
        <v>32</v>
      </c>
      <c r="F22" s="46">
        <v>34</v>
      </c>
      <c r="G22" s="46">
        <v>31</v>
      </c>
      <c r="H22" s="46">
        <v>31</v>
      </c>
      <c r="I22" s="46">
        <v>27</v>
      </c>
      <c r="J22" s="46">
        <v>19</v>
      </c>
      <c r="K22" s="46">
        <v>21</v>
      </c>
      <c r="L22" s="46">
        <v>23</v>
      </c>
      <c r="M22" s="46">
        <v>0</v>
      </c>
      <c r="N22" s="46">
        <v>14</v>
      </c>
      <c r="O22" s="46">
        <v>13</v>
      </c>
      <c r="P22" s="46">
        <v>13</v>
      </c>
      <c r="Q22" s="46">
        <v>13</v>
      </c>
      <c r="R22" s="24" t="s">
        <v>262</v>
      </c>
      <c r="S22" s="22">
        <f t="shared" si="2"/>
        <v>64.21052631578948</v>
      </c>
      <c r="T22" s="5">
        <f t="shared" si="1"/>
        <v>0</v>
      </c>
      <c r="U22" s="6" t="str">
        <f t="shared" si="0"/>
        <v>n/a</v>
      </c>
    </row>
    <row r="23" spans="1:21" ht="15" customHeight="1" x14ac:dyDescent="0.25">
      <c r="A23" s="53" t="s">
        <v>112</v>
      </c>
      <c r="B23" s="58" t="s">
        <v>101</v>
      </c>
      <c r="C23" s="47">
        <v>1.9</v>
      </c>
      <c r="D23" s="49">
        <v>50</v>
      </c>
      <c r="E23" s="49">
        <v>48</v>
      </c>
      <c r="F23" s="49">
        <v>51</v>
      </c>
      <c r="G23" s="49">
        <v>46.5</v>
      </c>
      <c r="H23" s="49">
        <v>46.5</v>
      </c>
      <c r="I23" s="49">
        <v>40.5</v>
      </c>
      <c r="J23" s="49">
        <v>28.5</v>
      </c>
      <c r="K23" s="49">
        <v>31.5</v>
      </c>
      <c r="L23" s="49">
        <v>34.5</v>
      </c>
      <c r="M23" s="49">
        <v>0</v>
      </c>
      <c r="N23" s="49">
        <v>21</v>
      </c>
      <c r="O23" s="49">
        <v>19.5</v>
      </c>
      <c r="P23" s="49">
        <v>19.5</v>
      </c>
      <c r="Q23" s="49">
        <v>19.5</v>
      </c>
      <c r="R23" s="24" t="s">
        <v>262</v>
      </c>
      <c r="S23" s="22">
        <f t="shared" si="2"/>
        <v>96.31578947368422</v>
      </c>
      <c r="T23" s="5">
        <f t="shared" si="1"/>
        <v>0</v>
      </c>
      <c r="U23" s="6" t="str">
        <f t="shared" si="0"/>
        <v>n/a</v>
      </c>
    </row>
    <row r="24" spans="1:21" ht="15" customHeight="1" x14ac:dyDescent="0.25">
      <c r="A24" s="53" t="s">
        <v>754</v>
      </c>
      <c r="B24" s="58" t="s">
        <v>101</v>
      </c>
      <c r="C24" s="47">
        <v>0.9</v>
      </c>
      <c r="D24" s="46">
        <v>55</v>
      </c>
      <c r="E24" s="46">
        <v>23</v>
      </c>
      <c r="F24" s="46">
        <v>25</v>
      </c>
      <c r="G24" s="46">
        <v>22</v>
      </c>
      <c r="H24" s="46">
        <v>22</v>
      </c>
      <c r="I24" s="46">
        <v>25</v>
      </c>
      <c r="J24" s="46">
        <v>17</v>
      </c>
      <c r="K24" s="46">
        <v>17</v>
      </c>
      <c r="L24" s="46">
        <v>17</v>
      </c>
      <c r="M24" s="46">
        <v>0</v>
      </c>
      <c r="N24" s="46">
        <v>10</v>
      </c>
      <c r="O24" s="46">
        <v>9</v>
      </c>
      <c r="P24" s="46">
        <v>13</v>
      </c>
      <c r="Q24" s="46">
        <v>12</v>
      </c>
      <c r="R24" s="24" t="s">
        <v>809</v>
      </c>
      <c r="S24" s="22">
        <f t="shared" si="2"/>
        <v>110</v>
      </c>
      <c r="T24" s="5">
        <f t="shared" si="1"/>
        <v>0</v>
      </c>
      <c r="U24" s="6" t="str">
        <f t="shared" si="0"/>
        <v>n/a</v>
      </c>
    </row>
    <row r="25" spans="1:21" ht="15" customHeight="1" x14ac:dyDescent="0.25">
      <c r="A25" s="53" t="s">
        <v>758</v>
      </c>
      <c r="B25" s="58" t="s">
        <v>101</v>
      </c>
      <c r="C25" s="47">
        <v>0.9</v>
      </c>
      <c r="D25" s="49">
        <v>55</v>
      </c>
      <c r="E25" s="49">
        <v>34.5</v>
      </c>
      <c r="F25" s="49">
        <v>37.5</v>
      </c>
      <c r="G25" s="49">
        <v>33</v>
      </c>
      <c r="H25" s="49">
        <v>33</v>
      </c>
      <c r="I25" s="49">
        <v>37.5</v>
      </c>
      <c r="J25" s="49">
        <v>25.5</v>
      </c>
      <c r="K25" s="49">
        <v>25.5</v>
      </c>
      <c r="L25" s="49">
        <v>25.5</v>
      </c>
      <c r="M25" s="49">
        <v>0</v>
      </c>
      <c r="N25" s="49">
        <v>15</v>
      </c>
      <c r="O25" s="49">
        <v>13.5</v>
      </c>
      <c r="P25" s="49">
        <v>19.5</v>
      </c>
      <c r="Q25" s="49">
        <v>18</v>
      </c>
      <c r="R25" s="24" t="s">
        <v>809</v>
      </c>
      <c r="S25" s="22">
        <f t="shared" si="2"/>
        <v>165</v>
      </c>
      <c r="T25" s="5">
        <f t="shared" si="1"/>
        <v>0</v>
      </c>
      <c r="U25" s="6" t="str">
        <f t="shared" si="0"/>
        <v>n/a</v>
      </c>
    </row>
    <row r="26" spans="1:21" ht="15" customHeight="1" x14ac:dyDescent="0.25">
      <c r="A26" s="53" t="s">
        <v>756</v>
      </c>
      <c r="B26" s="58" t="s">
        <v>101</v>
      </c>
      <c r="C26" s="47">
        <v>1.2</v>
      </c>
      <c r="D26" s="49">
        <v>55</v>
      </c>
      <c r="E26" s="49">
        <v>20</v>
      </c>
      <c r="F26" s="49">
        <v>21</v>
      </c>
      <c r="G26" s="49">
        <v>20</v>
      </c>
      <c r="H26" s="49">
        <v>20</v>
      </c>
      <c r="I26" s="49">
        <v>10</v>
      </c>
      <c r="J26" s="49">
        <v>7</v>
      </c>
      <c r="K26" s="49">
        <v>7</v>
      </c>
      <c r="L26" s="49">
        <v>8</v>
      </c>
      <c r="M26" s="49">
        <v>0</v>
      </c>
      <c r="N26" s="49">
        <v>12</v>
      </c>
      <c r="O26" s="49">
        <v>8</v>
      </c>
      <c r="P26" s="49">
        <v>0</v>
      </c>
      <c r="Q26" s="49">
        <v>0</v>
      </c>
      <c r="R26" s="24" t="s">
        <v>745</v>
      </c>
      <c r="S26" s="22">
        <f t="shared" si="2"/>
        <v>43.333333333333336</v>
      </c>
      <c r="T26" s="5">
        <f t="shared" ref="T26:T27" si="3">M26/C26</f>
        <v>0</v>
      </c>
      <c r="U26" s="6" t="str">
        <f t="shared" ref="U26:U27" si="4">IFERROR(E26/M26, "n/a")</f>
        <v>n/a</v>
      </c>
    </row>
    <row r="27" spans="1:21" ht="15" customHeight="1" x14ac:dyDescent="0.25">
      <c r="A27" s="53" t="s">
        <v>757</v>
      </c>
      <c r="B27" s="58" t="s">
        <v>101</v>
      </c>
      <c r="C27" s="47">
        <v>1.2</v>
      </c>
      <c r="D27" s="49">
        <v>55</v>
      </c>
      <c r="E27" s="49">
        <v>40</v>
      </c>
      <c r="F27" s="49">
        <v>42</v>
      </c>
      <c r="G27" s="49">
        <v>39</v>
      </c>
      <c r="H27" s="49">
        <v>39</v>
      </c>
      <c r="I27" s="49">
        <v>19</v>
      </c>
      <c r="J27" s="49">
        <v>15</v>
      </c>
      <c r="K27" s="49">
        <v>14</v>
      </c>
      <c r="L27" s="49">
        <v>16</v>
      </c>
      <c r="M27" s="49">
        <v>0</v>
      </c>
      <c r="N27" s="49">
        <v>23</v>
      </c>
      <c r="O27" s="49">
        <v>16</v>
      </c>
      <c r="P27" s="49">
        <v>0</v>
      </c>
      <c r="Q27" s="49">
        <v>0</v>
      </c>
      <c r="R27" s="24" t="s">
        <v>745</v>
      </c>
      <c r="S27" s="22">
        <f t="shared" si="2"/>
        <v>86.666666666666671</v>
      </c>
      <c r="T27" s="5">
        <f t="shared" si="3"/>
        <v>0</v>
      </c>
      <c r="U27" s="6" t="str">
        <f t="shared" si="4"/>
        <v>n/a</v>
      </c>
    </row>
    <row r="28" spans="1:21" ht="15" customHeight="1" x14ac:dyDescent="0.25">
      <c r="A28" s="53" t="s">
        <v>113</v>
      </c>
      <c r="B28" s="58" t="s">
        <v>101</v>
      </c>
      <c r="C28" s="51">
        <v>0.5</v>
      </c>
      <c r="D28" s="48">
        <v>45</v>
      </c>
      <c r="E28" s="48">
        <v>19</v>
      </c>
      <c r="F28" s="48">
        <v>23</v>
      </c>
      <c r="G28" s="48">
        <v>19</v>
      </c>
      <c r="H28" s="48">
        <v>19</v>
      </c>
      <c r="I28" s="48">
        <v>15</v>
      </c>
      <c r="J28" s="48">
        <v>7</v>
      </c>
      <c r="K28" s="48">
        <v>15</v>
      </c>
      <c r="L28" s="48">
        <v>15</v>
      </c>
      <c r="M28" s="48">
        <v>0</v>
      </c>
      <c r="N28" s="48">
        <v>7</v>
      </c>
      <c r="O28" s="48">
        <v>8</v>
      </c>
      <c r="P28" s="48">
        <v>12</v>
      </c>
      <c r="Q28" s="48">
        <v>12</v>
      </c>
      <c r="R28" s="50" t="s">
        <v>114</v>
      </c>
      <c r="S28" s="22">
        <f t="shared" si="2"/>
        <v>142</v>
      </c>
      <c r="T28" s="5">
        <f t="shared" si="1"/>
        <v>0</v>
      </c>
      <c r="U28" s="6" t="str">
        <f t="shared" si="0"/>
        <v>n/a</v>
      </c>
    </row>
    <row r="29" spans="1:21" ht="15" customHeight="1" x14ac:dyDescent="0.25">
      <c r="A29" s="53" t="s">
        <v>115</v>
      </c>
      <c r="B29" s="58" t="s">
        <v>101</v>
      </c>
      <c r="C29" s="47">
        <v>0.5</v>
      </c>
      <c r="D29" s="49">
        <v>45</v>
      </c>
      <c r="E29" s="49">
        <v>28.5</v>
      </c>
      <c r="F29" s="49">
        <v>34.5</v>
      </c>
      <c r="G29" s="49">
        <v>28.5</v>
      </c>
      <c r="H29" s="49">
        <v>28.5</v>
      </c>
      <c r="I29" s="49">
        <v>22.5</v>
      </c>
      <c r="J29" s="49">
        <v>10.5</v>
      </c>
      <c r="K29" s="49">
        <v>22.5</v>
      </c>
      <c r="L29" s="49">
        <v>22.5</v>
      </c>
      <c r="M29" s="49">
        <v>0</v>
      </c>
      <c r="N29" s="49">
        <v>10.5</v>
      </c>
      <c r="O29" s="49">
        <v>12</v>
      </c>
      <c r="P29" s="49">
        <v>18</v>
      </c>
      <c r="Q29" s="49">
        <v>18</v>
      </c>
      <c r="R29" s="50" t="s">
        <v>114</v>
      </c>
      <c r="S29" s="22">
        <f t="shared" si="2"/>
        <v>213</v>
      </c>
      <c r="T29" s="5">
        <f t="shared" si="1"/>
        <v>0</v>
      </c>
      <c r="U29" s="6" t="str">
        <f t="shared" si="0"/>
        <v>n/a</v>
      </c>
    </row>
    <row r="30" spans="1:21" ht="15" customHeight="1" x14ac:dyDescent="0.25">
      <c r="A30" s="53" t="s">
        <v>803</v>
      </c>
      <c r="B30" s="58" t="s">
        <v>101</v>
      </c>
      <c r="C30" s="47">
        <v>1.7</v>
      </c>
      <c r="D30" s="46">
        <v>65</v>
      </c>
      <c r="E30" s="46">
        <v>32</v>
      </c>
      <c r="F30" s="46">
        <v>35</v>
      </c>
      <c r="G30" s="46">
        <v>30</v>
      </c>
      <c r="H30" s="46">
        <v>30</v>
      </c>
      <c r="I30" s="46">
        <v>20</v>
      </c>
      <c r="J30" s="46">
        <v>22</v>
      </c>
      <c r="K30" s="46">
        <v>18</v>
      </c>
      <c r="L30" s="46">
        <v>28</v>
      </c>
      <c r="M30" s="46">
        <v>0</v>
      </c>
      <c r="N30" s="46">
        <v>16</v>
      </c>
      <c r="O30" s="46">
        <v>10</v>
      </c>
      <c r="P30" s="46">
        <v>12</v>
      </c>
      <c r="Q30" s="46">
        <v>20</v>
      </c>
      <c r="R30" s="24" t="s">
        <v>745</v>
      </c>
      <c r="S30" s="22">
        <f t="shared" si="2"/>
        <v>70.588235294117652</v>
      </c>
      <c r="T30" s="5">
        <f t="shared" si="1"/>
        <v>0</v>
      </c>
      <c r="U30" s="6" t="str">
        <f t="shared" si="0"/>
        <v>n/a</v>
      </c>
    </row>
    <row r="31" spans="1:21" ht="15" customHeight="1" x14ac:dyDescent="0.25">
      <c r="A31" s="53" t="s">
        <v>804</v>
      </c>
      <c r="B31" s="58" t="s">
        <v>101</v>
      </c>
      <c r="C31" s="47">
        <v>1.7</v>
      </c>
      <c r="D31" s="49">
        <v>65</v>
      </c>
      <c r="E31" s="49">
        <v>64</v>
      </c>
      <c r="F31" s="49">
        <v>70</v>
      </c>
      <c r="G31" s="49">
        <v>60</v>
      </c>
      <c r="H31" s="49">
        <v>60</v>
      </c>
      <c r="I31" s="49">
        <v>40</v>
      </c>
      <c r="J31" s="49">
        <v>44</v>
      </c>
      <c r="K31" s="49">
        <v>36</v>
      </c>
      <c r="L31" s="49">
        <v>56</v>
      </c>
      <c r="M31" s="49">
        <v>0</v>
      </c>
      <c r="N31" s="49">
        <v>32</v>
      </c>
      <c r="O31" s="49">
        <v>20</v>
      </c>
      <c r="P31" s="49">
        <v>24</v>
      </c>
      <c r="Q31" s="49">
        <v>40</v>
      </c>
      <c r="R31" s="24" t="s">
        <v>745</v>
      </c>
      <c r="S31" s="22">
        <f t="shared" si="2"/>
        <v>141.1764705882353</v>
      </c>
      <c r="T31" s="5">
        <f t="shared" si="1"/>
        <v>0</v>
      </c>
      <c r="U31" s="6" t="str">
        <f t="shared" si="0"/>
        <v>n/a</v>
      </c>
    </row>
    <row r="32" spans="1:21" ht="15" customHeight="1" x14ac:dyDescent="0.25">
      <c r="A32" s="53" t="s">
        <v>34</v>
      </c>
      <c r="B32" s="58" t="s">
        <v>101</v>
      </c>
      <c r="C32" s="47">
        <v>1.2</v>
      </c>
      <c r="D32" s="46">
        <v>60</v>
      </c>
      <c r="E32" s="46">
        <v>22</v>
      </c>
      <c r="F32" s="46">
        <v>24</v>
      </c>
      <c r="G32" s="46">
        <v>22</v>
      </c>
      <c r="H32" s="46">
        <v>20</v>
      </c>
      <c r="I32" s="46">
        <v>11</v>
      </c>
      <c r="J32" s="46">
        <v>9</v>
      </c>
      <c r="K32" s="46">
        <v>8</v>
      </c>
      <c r="L32" s="46">
        <v>9</v>
      </c>
      <c r="M32" s="46">
        <v>0</v>
      </c>
      <c r="N32" s="46">
        <v>9</v>
      </c>
      <c r="O32" s="46">
        <v>9</v>
      </c>
      <c r="P32" s="46">
        <v>0</v>
      </c>
      <c r="Q32" s="46">
        <v>0</v>
      </c>
      <c r="R32" s="24" t="s">
        <v>745</v>
      </c>
      <c r="S32" s="22">
        <f t="shared" si="2"/>
        <v>49.166666666666671</v>
      </c>
      <c r="T32" s="5">
        <f t="shared" si="1"/>
        <v>0</v>
      </c>
      <c r="U32" s="6" t="str">
        <f t="shared" si="0"/>
        <v>n/a</v>
      </c>
    </row>
    <row r="33" spans="1:21" ht="15" customHeight="1" x14ac:dyDescent="0.25">
      <c r="A33" s="53" t="s">
        <v>45</v>
      </c>
      <c r="B33" s="58" t="s">
        <v>101</v>
      </c>
      <c r="C33" s="47">
        <v>1.2</v>
      </c>
      <c r="D33" s="49">
        <v>60</v>
      </c>
      <c r="E33" s="49">
        <v>44</v>
      </c>
      <c r="F33" s="49">
        <v>48</v>
      </c>
      <c r="G33" s="49">
        <v>44</v>
      </c>
      <c r="H33" s="49">
        <v>40</v>
      </c>
      <c r="I33" s="49">
        <v>22</v>
      </c>
      <c r="J33" s="49">
        <v>18</v>
      </c>
      <c r="K33" s="49">
        <v>16</v>
      </c>
      <c r="L33" s="49">
        <v>18</v>
      </c>
      <c r="M33" s="49">
        <v>0</v>
      </c>
      <c r="N33" s="49">
        <v>18</v>
      </c>
      <c r="O33" s="49">
        <v>18</v>
      </c>
      <c r="P33" s="49">
        <v>0</v>
      </c>
      <c r="Q33" s="49">
        <v>0</v>
      </c>
      <c r="R33" s="24" t="s">
        <v>745</v>
      </c>
      <c r="S33" s="22">
        <f t="shared" si="2"/>
        <v>98.333333333333343</v>
      </c>
      <c r="T33" s="5">
        <f t="shared" si="1"/>
        <v>0</v>
      </c>
      <c r="U33" s="6" t="str">
        <f t="shared" si="0"/>
        <v>n/a</v>
      </c>
    </row>
    <row r="34" spans="1:21" ht="15" customHeight="1" x14ac:dyDescent="0.25">
      <c r="A34" s="53" t="s">
        <v>116</v>
      </c>
      <c r="B34" s="58" t="s">
        <v>104</v>
      </c>
      <c r="C34" s="51">
        <v>3</v>
      </c>
      <c r="D34" s="48">
        <v>60</v>
      </c>
      <c r="E34" s="48">
        <v>39</v>
      </c>
      <c r="F34" s="48">
        <v>38</v>
      </c>
      <c r="G34" s="48">
        <v>38</v>
      </c>
      <c r="H34" s="48">
        <v>40</v>
      </c>
      <c r="I34" s="48">
        <v>11</v>
      </c>
      <c r="J34" s="48">
        <v>12</v>
      </c>
      <c r="K34" s="48">
        <v>9</v>
      </c>
      <c r="L34" s="48">
        <v>11</v>
      </c>
      <c r="M34" s="48">
        <v>0</v>
      </c>
      <c r="N34" s="48">
        <v>17</v>
      </c>
      <c r="O34" s="48">
        <v>11</v>
      </c>
      <c r="P34" s="48">
        <v>0</v>
      </c>
      <c r="Q34" s="48">
        <v>0</v>
      </c>
      <c r="R34" s="24" t="s">
        <v>745</v>
      </c>
      <c r="S34" s="22">
        <f t="shared" si="2"/>
        <v>27.333333333333332</v>
      </c>
      <c r="T34" s="5">
        <f t="shared" si="1"/>
        <v>0</v>
      </c>
      <c r="U34" s="6" t="str">
        <f t="shared" si="0"/>
        <v>n/a</v>
      </c>
    </row>
    <row r="35" spans="1:21" ht="15" customHeight="1" x14ac:dyDescent="0.25">
      <c r="A35" s="53" t="s">
        <v>117</v>
      </c>
      <c r="B35" s="58" t="s">
        <v>104</v>
      </c>
      <c r="C35" s="47">
        <v>3</v>
      </c>
      <c r="D35" s="49">
        <v>60</v>
      </c>
      <c r="E35" s="49">
        <v>58.5</v>
      </c>
      <c r="F35" s="49">
        <v>57</v>
      </c>
      <c r="G35" s="49">
        <v>57</v>
      </c>
      <c r="H35" s="49">
        <v>60</v>
      </c>
      <c r="I35" s="49">
        <v>16.5</v>
      </c>
      <c r="J35" s="49">
        <v>18</v>
      </c>
      <c r="K35" s="49">
        <v>13.5</v>
      </c>
      <c r="L35" s="49">
        <v>16.5</v>
      </c>
      <c r="M35" s="49">
        <v>0</v>
      </c>
      <c r="N35" s="49">
        <v>25.5</v>
      </c>
      <c r="O35" s="49">
        <v>16.5</v>
      </c>
      <c r="P35" s="49">
        <v>0</v>
      </c>
      <c r="Q35" s="49">
        <v>0</v>
      </c>
      <c r="R35" s="24" t="s">
        <v>745</v>
      </c>
      <c r="S35" s="22">
        <f t="shared" si="2"/>
        <v>41</v>
      </c>
      <c r="T35" s="5">
        <f t="shared" si="1"/>
        <v>0</v>
      </c>
      <c r="U35" s="6" t="str">
        <f t="shared" si="0"/>
        <v>n/a</v>
      </c>
    </row>
    <row r="36" spans="1:21" ht="15" customHeight="1" x14ac:dyDescent="0.25">
      <c r="A36" s="53" t="s">
        <v>20</v>
      </c>
      <c r="B36" s="58" t="s">
        <v>808</v>
      </c>
      <c r="C36" s="47">
        <v>4.5</v>
      </c>
      <c r="D36" s="46">
        <v>95</v>
      </c>
      <c r="E36" s="48">
        <v>57</v>
      </c>
      <c r="F36" s="48">
        <v>57</v>
      </c>
      <c r="G36" s="48">
        <v>67</v>
      </c>
      <c r="H36" s="48">
        <v>57</v>
      </c>
      <c r="I36" s="48">
        <v>12</v>
      </c>
      <c r="J36" s="48">
        <v>14</v>
      </c>
      <c r="K36" s="48">
        <v>8</v>
      </c>
      <c r="L36" s="48">
        <v>12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24" t="s">
        <v>745</v>
      </c>
      <c r="S36" s="22">
        <f t="shared" si="2"/>
        <v>22.888888888888889</v>
      </c>
      <c r="T36" s="5">
        <f t="shared" si="1"/>
        <v>0</v>
      </c>
      <c r="U36" s="6" t="str">
        <f t="shared" ref="U36:U69" si="5">IFERROR(E36/M36, "n/a")</f>
        <v>n/a</v>
      </c>
    </row>
    <row r="37" spans="1:21" ht="15" customHeight="1" x14ac:dyDescent="0.25">
      <c r="A37" s="53" t="s">
        <v>49</v>
      </c>
      <c r="B37" s="58" t="s">
        <v>808</v>
      </c>
      <c r="C37" s="47">
        <v>4.5</v>
      </c>
      <c r="D37" s="49">
        <v>95</v>
      </c>
      <c r="E37" s="49">
        <v>85.5</v>
      </c>
      <c r="F37" s="49">
        <v>85.5</v>
      </c>
      <c r="G37" s="49">
        <v>100.5</v>
      </c>
      <c r="H37" s="49">
        <v>85.5</v>
      </c>
      <c r="I37" s="49">
        <v>18</v>
      </c>
      <c r="J37" s="49">
        <v>21</v>
      </c>
      <c r="K37" s="49">
        <v>12</v>
      </c>
      <c r="L37" s="49">
        <v>18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24" t="s">
        <v>745</v>
      </c>
      <c r="S37" s="22">
        <f t="shared" si="2"/>
        <v>34.333333333333336</v>
      </c>
      <c r="T37" s="5">
        <f t="shared" ref="T37:T70" si="6">M37/C37</f>
        <v>0</v>
      </c>
      <c r="U37" s="6" t="str">
        <f t="shared" si="5"/>
        <v>n/a</v>
      </c>
    </row>
    <row r="38" spans="1:21" ht="15" customHeight="1" x14ac:dyDescent="0.25">
      <c r="A38" s="53" t="s">
        <v>118</v>
      </c>
      <c r="B38" s="58" t="s">
        <v>101</v>
      </c>
      <c r="C38" s="47">
        <v>0.9</v>
      </c>
      <c r="D38" s="46">
        <v>55</v>
      </c>
      <c r="E38" s="48">
        <v>23</v>
      </c>
      <c r="F38" s="48">
        <v>25</v>
      </c>
      <c r="G38" s="48">
        <v>22</v>
      </c>
      <c r="H38" s="48">
        <v>22</v>
      </c>
      <c r="I38" s="48">
        <v>17</v>
      </c>
      <c r="J38" s="48">
        <v>25</v>
      </c>
      <c r="K38" s="48">
        <v>17</v>
      </c>
      <c r="L38" s="48">
        <v>24</v>
      </c>
      <c r="M38" s="48">
        <v>0</v>
      </c>
      <c r="N38" s="48">
        <v>10</v>
      </c>
      <c r="O38" s="48">
        <v>9</v>
      </c>
      <c r="P38" s="48">
        <v>13</v>
      </c>
      <c r="Q38" s="48">
        <v>12</v>
      </c>
      <c r="R38" s="50" t="s">
        <v>784</v>
      </c>
      <c r="S38" s="22">
        <f t="shared" si="2"/>
        <v>117.77777777777777</v>
      </c>
      <c r="T38" s="5">
        <f t="shared" si="6"/>
        <v>0</v>
      </c>
      <c r="U38" s="6" t="str">
        <f t="shared" si="5"/>
        <v>n/a</v>
      </c>
    </row>
    <row r="39" spans="1:21" ht="15" customHeight="1" x14ac:dyDescent="0.25">
      <c r="A39" s="53" t="s">
        <v>119</v>
      </c>
      <c r="B39" s="58" t="s">
        <v>101</v>
      </c>
      <c r="C39" s="47">
        <v>0.9</v>
      </c>
      <c r="D39" s="49">
        <v>55</v>
      </c>
      <c r="E39" s="49">
        <v>46</v>
      </c>
      <c r="F39" s="49">
        <v>50</v>
      </c>
      <c r="G39" s="49">
        <v>44</v>
      </c>
      <c r="H39" s="49">
        <v>44</v>
      </c>
      <c r="I39" s="49">
        <v>34</v>
      </c>
      <c r="J39" s="49">
        <v>50</v>
      </c>
      <c r="K39" s="49">
        <v>34</v>
      </c>
      <c r="L39" s="49">
        <v>48</v>
      </c>
      <c r="M39" s="49">
        <v>0</v>
      </c>
      <c r="N39" s="49">
        <v>20</v>
      </c>
      <c r="O39" s="49">
        <v>18</v>
      </c>
      <c r="P39" s="49">
        <v>26</v>
      </c>
      <c r="Q39" s="49">
        <v>24</v>
      </c>
      <c r="R39" s="50" t="s">
        <v>784</v>
      </c>
      <c r="S39" s="22">
        <f t="shared" si="2"/>
        <v>235.55555555555554</v>
      </c>
      <c r="T39" s="5">
        <f t="shared" si="6"/>
        <v>0</v>
      </c>
      <c r="U39" s="6" t="str">
        <f t="shared" si="5"/>
        <v>n/a</v>
      </c>
    </row>
    <row r="40" spans="1:21" ht="15" customHeight="1" x14ac:dyDescent="0.25">
      <c r="A40" s="53" t="s">
        <v>120</v>
      </c>
      <c r="B40" s="58" t="s">
        <v>808</v>
      </c>
      <c r="C40" s="47">
        <v>4.3</v>
      </c>
      <c r="D40" s="46">
        <v>70</v>
      </c>
      <c r="E40" s="46">
        <v>40</v>
      </c>
      <c r="F40" s="46">
        <v>39</v>
      </c>
      <c r="G40" s="46">
        <v>41</v>
      </c>
      <c r="H40" s="46">
        <v>40</v>
      </c>
      <c r="I40" s="46">
        <v>12</v>
      </c>
      <c r="J40" s="46">
        <v>13</v>
      </c>
      <c r="K40" s="46">
        <v>7</v>
      </c>
      <c r="L40" s="46">
        <v>12</v>
      </c>
      <c r="M40" s="46">
        <v>6</v>
      </c>
      <c r="N40" s="46">
        <v>9</v>
      </c>
      <c r="O40" s="46">
        <v>15</v>
      </c>
      <c r="P40" s="46">
        <v>0</v>
      </c>
      <c r="Q40" s="46">
        <v>0</v>
      </c>
      <c r="R40" s="24" t="s">
        <v>745</v>
      </c>
      <c r="S40" s="22">
        <f t="shared" si="2"/>
        <v>19.534883720930232</v>
      </c>
      <c r="T40" s="5">
        <f t="shared" si="6"/>
        <v>1.3953488372093024</v>
      </c>
      <c r="U40" s="6">
        <f t="shared" si="5"/>
        <v>6.666666666666667</v>
      </c>
    </row>
    <row r="41" spans="1:21" ht="15" customHeight="1" x14ac:dyDescent="0.25">
      <c r="A41" s="53" t="s">
        <v>122</v>
      </c>
      <c r="B41" s="58" t="s">
        <v>808</v>
      </c>
      <c r="C41" s="47">
        <v>4.3</v>
      </c>
      <c r="D41" s="49">
        <v>70</v>
      </c>
      <c r="E41" s="49">
        <v>60</v>
      </c>
      <c r="F41" s="49">
        <v>58.5</v>
      </c>
      <c r="G41" s="49">
        <v>61.5</v>
      </c>
      <c r="H41" s="49">
        <v>60</v>
      </c>
      <c r="I41" s="49">
        <v>18</v>
      </c>
      <c r="J41" s="49">
        <v>19.5</v>
      </c>
      <c r="K41" s="49">
        <v>10.5</v>
      </c>
      <c r="L41" s="49">
        <v>18</v>
      </c>
      <c r="M41" s="49">
        <v>6</v>
      </c>
      <c r="N41" s="49">
        <v>13.5</v>
      </c>
      <c r="O41" s="49">
        <v>22.5</v>
      </c>
      <c r="P41" s="49">
        <v>0</v>
      </c>
      <c r="Q41" s="49">
        <v>0</v>
      </c>
      <c r="R41" s="24" t="s">
        <v>745</v>
      </c>
      <c r="S41" s="22">
        <f t="shared" si="2"/>
        <v>29.302325581395351</v>
      </c>
      <c r="T41" s="5">
        <f t="shared" si="6"/>
        <v>1.3953488372093024</v>
      </c>
      <c r="U41" s="6">
        <f t="shared" si="5"/>
        <v>10</v>
      </c>
    </row>
    <row r="42" spans="1:21" ht="15" customHeight="1" x14ac:dyDescent="0.25">
      <c r="A42" s="53" t="s">
        <v>58</v>
      </c>
      <c r="B42" s="58" t="s">
        <v>90</v>
      </c>
      <c r="C42" s="47">
        <v>3.8</v>
      </c>
      <c r="D42" s="46">
        <v>90</v>
      </c>
      <c r="E42" s="46">
        <v>44</v>
      </c>
      <c r="F42" s="46">
        <v>44</v>
      </c>
      <c r="G42" s="46">
        <v>47</v>
      </c>
      <c r="H42" s="46">
        <v>42</v>
      </c>
      <c r="I42" s="46">
        <v>12</v>
      </c>
      <c r="J42" s="46">
        <v>12</v>
      </c>
      <c r="K42" s="46">
        <v>8</v>
      </c>
      <c r="L42" s="46">
        <v>25</v>
      </c>
      <c r="M42" s="48">
        <v>6</v>
      </c>
      <c r="N42" s="48">
        <v>12</v>
      </c>
      <c r="O42" s="48">
        <v>14</v>
      </c>
      <c r="P42" s="48">
        <v>0</v>
      </c>
      <c r="Q42" s="48">
        <v>0</v>
      </c>
      <c r="R42" s="50" t="s">
        <v>260</v>
      </c>
      <c r="S42" s="22">
        <f t="shared" si="2"/>
        <v>26.578947368421055</v>
      </c>
      <c r="T42" s="5">
        <f t="shared" si="6"/>
        <v>1.5789473684210527</v>
      </c>
      <c r="U42" s="6">
        <f t="shared" si="5"/>
        <v>7.333333333333333</v>
      </c>
    </row>
    <row r="43" spans="1:21" ht="15" customHeight="1" x14ac:dyDescent="0.25">
      <c r="A43" s="53" t="s">
        <v>61</v>
      </c>
      <c r="B43" s="58" t="s">
        <v>90</v>
      </c>
      <c r="C43" s="47">
        <v>3.8</v>
      </c>
      <c r="D43" s="49">
        <v>90</v>
      </c>
      <c r="E43" s="49">
        <v>88</v>
      </c>
      <c r="F43" s="49">
        <v>88</v>
      </c>
      <c r="G43" s="49">
        <v>94</v>
      </c>
      <c r="H43" s="49">
        <v>84</v>
      </c>
      <c r="I43" s="49">
        <v>24</v>
      </c>
      <c r="J43" s="49">
        <v>24</v>
      </c>
      <c r="K43" s="49">
        <v>16</v>
      </c>
      <c r="L43" s="49">
        <v>50</v>
      </c>
      <c r="M43" s="49">
        <v>6</v>
      </c>
      <c r="N43" s="49">
        <v>24</v>
      </c>
      <c r="O43" s="49">
        <v>28</v>
      </c>
      <c r="P43" s="49">
        <v>0</v>
      </c>
      <c r="Q43" s="49">
        <v>0</v>
      </c>
      <c r="R43" s="50" t="s">
        <v>260</v>
      </c>
      <c r="S43" s="22">
        <f t="shared" si="2"/>
        <v>53.15789473684211</v>
      </c>
      <c r="T43" s="5">
        <f t="shared" si="6"/>
        <v>1.5789473684210527</v>
      </c>
      <c r="U43" s="6">
        <f t="shared" si="5"/>
        <v>14.666666666666666</v>
      </c>
    </row>
    <row r="44" spans="1:21" ht="15" customHeight="1" x14ac:dyDescent="0.25">
      <c r="A44" s="53" t="s">
        <v>123</v>
      </c>
      <c r="B44" s="58" t="s">
        <v>121</v>
      </c>
      <c r="C44" s="47">
        <v>0.6</v>
      </c>
      <c r="D44" s="46">
        <v>50</v>
      </c>
      <c r="E44" s="46">
        <v>10</v>
      </c>
      <c r="F44" s="46">
        <v>10</v>
      </c>
      <c r="G44" s="46">
        <v>10</v>
      </c>
      <c r="H44" s="46">
        <v>10</v>
      </c>
      <c r="I44" s="46">
        <v>9</v>
      </c>
      <c r="J44" s="46">
        <v>6</v>
      </c>
      <c r="K44" s="46">
        <v>8</v>
      </c>
      <c r="L44" s="46">
        <v>8</v>
      </c>
      <c r="M44" s="46">
        <v>0</v>
      </c>
      <c r="N44" s="46">
        <v>4</v>
      </c>
      <c r="O44" s="46">
        <v>2</v>
      </c>
      <c r="P44" s="46">
        <v>6</v>
      </c>
      <c r="Q44" s="46">
        <v>3</v>
      </c>
      <c r="R44" s="46" t="s">
        <v>750</v>
      </c>
      <c r="S44" s="22">
        <f t="shared" si="2"/>
        <v>68.333333333333343</v>
      </c>
      <c r="T44" s="5">
        <f t="shared" si="6"/>
        <v>0</v>
      </c>
      <c r="U44" s="6" t="str">
        <f t="shared" si="5"/>
        <v>n/a</v>
      </c>
    </row>
    <row r="45" spans="1:21" ht="15" customHeight="1" x14ac:dyDescent="0.25">
      <c r="A45" s="53" t="s">
        <v>124</v>
      </c>
      <c r="B45" s="58" t="s">
        <v>121</v>
      </c>
      <c r="C45" s="47">
        <v>0.6</v>
      </c>
      <c r="D45" s="49">
        <v>50</v>
      </c>
      <c r="E45" s="49">
        <v>20</v>
      </c>
      <c r="F45" s="49">
        <v>20</v>
      </c>
      <c r="G45" s="49">
        <v>20</v>
      </c>
      <c r="H45" s="49">
        <v>20</v>
      </c>
      <c r="I45" s="49">
        <v>18</v>
      </c>
      <c r="J45" s="49">
        <v>12</v>
      </c>
      <c r="K45" s="49">
        <v>16</v>
      </c>
      <c r="L45" s="49">
        <v>16</v>
      </c>
      <c r="M45" s="49">
        <v>0</v>
      </c>
      <c r="N45" s="49">
        <v>8</v>
      </c>
      <c r="O45" s="49">
        <v>4</v>
      </c>
      <c r="P45" s="49">
        <v>12</v>
      </c>
      <c r="Q45" s="49">
        <v>6</v>
      </c>
      <c r="R45" s="46" t="s">
        <v>750</v>
      </c>
      <c r="S45" s="22">
        <f t="shared" si="2"/>
        <v>136.66666666666669</v>
      </c>
      <c r="T45" s="5">
        <f t="shared" si="6"/>
        <v>0</v>
      </c>
      <c r="U45" s="6" t="str">
        <f t="shared" si="5"/>
        <v>n/a</v>
      </c>
    </row>
    <row r="46" spans="1:21" ht="15" customHeight="1" x14ac:dyDescent="0.25">
      <c r="A46" s="53" t="s">
        <v>21</v>
      </c>
      <c r="B46" s="58" t="s">
        <v>101</v>
      </c>
      <c r="C46" s="47">
        <v>0.8</v>
      </c>
      <c r="D46" s="46">
        <v>40</v>
      </c>
      <c r="E46" s="46">
        <v>21</v>
      </c>
      <c r="F46" s="46">
        <v>24</v>
      </c>
      <c r="G46" s="46">
        <v>20</v>
      </c>
      <c r="H46" s="46">
        <v>20</v>
      </c>
      <c r="I46" s="46">
        <v>13</v>
      </c>
      <c r="J46" s="46">
        <v>11</v>
      </c>
      <c r="K46" s="46">
        <v>12</v>
      </c>
      <c r="L46" s="46">
        <v>12</v>
      </c>
      <c r="M46" s="46">
        <v>0</v>
      </c>
      <c r="N46" s="46">
        <v>8</v>
      </c>
      <c r="O46" s="46">
        <v>9</v>
      </c>
      <c r="P46" s="46">
        <v>18</v>
      </c>
      <c r="Q46" s="46">
        <v>19</v>
      </c>
      <c r="R46" s="24" t="s">
        <v>745</v>
      </c>
      <c r="S46" s="22">
        <f t="shared" si="2"/>
        <v>86.25</v>
      </c>
      <c r="T46" s="5">
        <f t="shared" si="6"/>
        <v>0</v>
      </c>
      <c r="U46" s="6" t="str">
        <f t="shared" si="5"/>
        <v>n/a</v>
      </c>
    </row>
    <row r="47" spans="1:21" ht="15" customHeight="1" x14ac:dyDescent="0.25">
      <c r="A47" s="53" t="s">
        <v>50</v>
      </c>
      <c r="B47" s="58" t="s">
        <v>101</v>
      </c>
      <c r="C47" s="47">
        <v>0.8</v>
      </c>
      <c r="D47" s="49">
        <v>40</v>
      </c>
      <c r="E47" s="49">
        <v>42</v>
      </c>
      <c r="F47" s="49">
        <v>48</v>
      </c>
      <c r="G47" s="49">
        <v>40</v>
      </c>
      <c r="H47" s="49">
        <v>40</v>
      </c>
      <c r="I47" s="49">
        <v>26</v>
      </c>
      <c r="J47" s="49">
        <v>22</v>
      </c>
      <c r="K47" s="49">
        <v>24</v>
      </c>
      <c r="L47" s="49">
        <v>24</v>
      </c>
      <c r="M47" s="49">
        <v>0</v>
      </c>
      <c r="N47" s="49">
        <v>16</v>
      </c>
      <c r="O47" s="49">
        <v>18</v>
      </c>
      <c r="P47" s="49">
        <v>36</v>
      </c>
      <c r="Q47" s="49">
        <v>38</v>
      </c>
      <c r="R47" s="24" t="s">
        <v>745</v>
      </c>
      <c r="S47" s="22">
        <f t="shared" si="2"/>
        <v>172.5</v>
      </c>
      <c r="T47" s="5">
        <f t="shared" si="6"/>
        <v>0</v>
      </c>
      <c r="U47" s="6" t="str">
        <f t="shared" si="5"/>
        <v>n/a</v>
      </c>
    </row>
    <row r="48" spans="1:21" ht="15" customHeight="1" x14ac:dyDescent="0.25">
      <c r="A48" s="53" t="s">
        <v>125</v>
      </c>
      <c r="B48" s="58" t="s">
        <v>101</v>
      </c>
      <c r="C48" s="51">
        <v>1.5</v>
      </c>
      <c r="D48" s="48">
        <v>55</v>
      </c>
      <c r="E48" s="48">
        <v>23</v>
      </c>
      <c r="F48" s="48">
        <v>24</v>
      </c>
      <c r="G48" s="48">
        <v>22</v>
      </c>
      <c r="H48" s="48">
        <v>22</v>
      </c>
      <c r="I48" s="48">
        <v>9</v>
      </c>
      <c r="J48" s="48">
        <v>9</v>
      </c>
      <c r="K48" s="48">
        <v>11</v>
      </c>
      <c r="L48" s="48">
        <v>11</v>
      </c>
      <c r="M48" s="48">
        <v>0</v>
      </c>
      <c r="N48" s="48">
        <v>11</v>
      </c>
      <c r="O48" s="48">
        <v>9</v>
      </c>
      <c r="P48" s="48">
        <v>0</v>
      </c>
      <c r="Q48" s="48">
        <v>11</v>
      </c>
      <c r="R48" s="24" t="s">
        <v>745</v>
      </c>
      <c r="S48" s="22">
        <f t="shared" si="2"/>
        <v>42</v>
      </c>
      <c r="T48" s="5">
        <f t="shared" si="6"/>
        <v>0</v>
      </c>
      <c r="U48" s="6" t="str">
        <f t="shared" si="5"/>
        <v>n/a</v>
      </c>
    </row>
    <row r="49" spans="1:21" ht="15" customHeight="1" x14ac:dyDescent="0.25">
      <c r="A49" s="53" t="s">
        <v>126</v>
      </c>
      <c r="B49" s="58" t="s">
        <v>101</v>
      </c>
      <c r="C49" s="47">
        <v>1.5</v>
      </c>
      <c r="D49" s="49">
        <v>55</v>
      </c>
      <c r="E49" s="49">
        <v>46</v>
      </c>
      <c r="F49" s="49">
        <v>48</v>
      </c>
      <c r="G49" s="49">
        <v>44</v>
      </c>
      <c r="H49" s="49">
        <v>44</v>
      </c>
      <c r="I49" s="49">
        <v>18</v>
      </c>
      <c r="J49" s="49">
        <v>18</v>
      </c>
      <c r="K49" s="49">
        <v>22</v>
      </c>
      <c r="L49" s="49">
        <v>22</v>
      </c>
      <c r="M49" s="49">
        <v>0</v>
      </c>
      <c r="N49" s="49">
        <v>22</v>
      </c>
      <c r="O49" s="49">
        <v>18</v>
      </c>
      <c r="P49" s="49">
        <v>0</v>
      </c>
      <c r="Q49" s="49">
        <v>22</v>
      </c>
      <c r="R49" s="24" t="s">
        <v>745</v>
      </c>
      <c r="S49" s="22">
        <f t="shared" si="2"/>
        <v>84</v>
      </c>
      <c r="T49" s="5">
        <f t="shared" si="6"/>
        <v>0</v>
      </c>
      <c r="U49" s="6" t="str">
        <f t="shared" si="5"/>
        <v>n/a</v>
      </c>
    </row>
    <row r="50" spans="1:21" ht="15" customHeight="1" x14ac:dyDescent="0.25">
      <c r="A50" s="53" t="s">
        <v>127</v>
      </c>
      <c r="B50" s="58" t="s">
        <v>101</v>
      </c>
      <c r="C50" s="51">
        <v>2</v>
      </c>
      <c r="D50" s="48">
        <v>55</v>
      </c>
      <c r="E50" s="48">
        <v>25</v>
      </c>
      <c r="F50" s="48">
        <v>27</v>
      </c>
      <c r="G50" s="48">
        <v>25</v>
      </c>
      <c r="H50" s="48">
        <v>25</v>
      </c>
      <c r="I50" s="48">
        <v>11</v>
      </c>
      <c r="J50" s="48">
        <v>11</v>
      </c>
      <c r="K50" s="48">
        <v>12</v>
      </c>
      <c r="L50" s="48">
        <v>13</v>
      </c>
      <c r="M50" s="48">
        <v>0</v>
      </c>
      <c r="N50" s="48">
        <v>12</v>
      </c>
      <c r="O50" s="48">
        <v>10</v>
      </c>
      <c r="P50" s="48">
        <v>0</v>
      </c>
      <c r="Q50" s="48">
        <v>21</v>
      </c>
      <c r="R50" s="50" t="s">
        <v>128</v>
      </c>
      <c r="S50" s="22">
        <f t="shared" si="2"/>
        <v>36</v>
      </c>
      <c r="T50" s="5">
        <f t="shared" si="6"/>
        <v>0</v>
      </c>
      <c r="U50" s="6" t="str">
        <f t="shared" si="5"/>
        <v>n/a</v>
      </c>
    </row>
    <row r="51" spans="1:21" ht="15" customHeight="1" x14ac:dyDescent="0.25">
      <c r="A51" s="53" t="s">
        <v>129</v>
      </c>
      <c r="B51" s="58" t="s">
        <v>101</v>
      </c>
      <c r="C51" s="47">
        <v>2</v>
      </c>
      <c r="D51" s="49">
        <v>55</v>
      </c>
      <c r="E51" s="49">
        <v>50</v>
      </c>
      <c r="F51" s="49">
        <v>54</v>
      </c>
      <c r="G51" s="49">
        <v>50</v>
      </c>
      <c r="H51" s="49">
        <v>50</v>
      </c>
      <c r="I51" s="49">
        <v>22</v>
      </c>
      <c r="J51" s="49">
        <v>22</v>
      </c>
      <c r="K51" s="49">
        <v>24</v>
      </c>
      <c r="L51" s="49">
        <v>26</v>
      </c>
      <c r="M51" s="49">
        <v>0</v>
      </c>
      <c r="N51" s="49">
        <v>24</v>
      </c>
      <c r="O51" s="49">
        <v>20</v>
      </c>
      <c r="P51" s="49">
        <v>0</v>
      </c>
      <c r="Q51" s="49">
        <v>42</v>
      </c>
      <c r="R51" s="50" t="s">
        <v>128</v>
      </c>
      <c r="S51" s="22">
        <f t="shared" si="2"/>
        <v>72</v>
      </c>
      <c r="T51" s="5">
        <f t="shared" si="6"/>
        <v>0</v>
      </c>
      <c r="U51" s="6" t="str">
        <f t="shared" si="5"/>
        <v>n/a</v>
      </c>
    </row>
    <row r="52" spans="1:21" ht="15" customHeight="1" x14ac:dyDescent="0.25">
      <c r="A52" s="53" t="s">
        <v>130</v>
      </c>
      <c r="B52" s="58" t="s">
        <v>90</v>
      </c>
      <c r="C52" s="47">
        <v>7.5</v>
      </c>
      <c r="D52" s="46">
        <v>95</v>
      </c>
      <c r="E52" s="46">
        <v>113</v>
      </c>
      <c r="F52" s="46">
        <v>106</v>
      </c>
      <c r="G52" s="46">
        <v>118</v>
      </c>
      <c r="H52" s="46">
        <v>113</v>
      </c>
      <c r="I52" s="46">
        <v>13</v>
      </c>
      <c r="J52" s="46">
        <v>12</v>
      </c>
      <c r="K52" s="46">
        <v>13</v>
      </c>
      <c r="L52" s="46">
        <v>13</v>
      </c>
      <c r="M52" s="46">
        <v>14</v>
      </c>
      <c r="N52" s="46">
        <v>12</v>
      </c>
      <c r="O52" s="46">
        <v>16</v>
      </c>
      <c r="P52" s="46">
        <v>0</v>
      </c>
      <c r="Q52" s="46">
        <v>0</v>
      </c>
      <c r="R52" s="24" t="s">
        <v>745</v>
      </c>
      <c r="S52" s="22">
        <f t="shared" si="2"/>
        <v>21.866666666666667</v>
      </c>
      <c r="T52" s="5">
        <f t="shared" si="6"/>
        <v>1.8666666666666667</v>
      </c>
      <c r="U52" s="6">
        <f t="shared" si="5"/>
        <v>8.0714285714285712</v>
      </c>
    </row>
    <row r="53" spans="1:21" ht="15" customHeight="1" x14ac:dyDescent="0.25">
      <c r="A53" s="53" t="s">
        <v>131</v>
      </c>
      <c r="B53" s="58" t="s">
        <v>90</v>
      </c>
      <c r="C53" s="47">
        <v>7.5</v>
      </c>
      <c r="D53" s="49">
        <v>95</v>
      </c>
      <c r="E53" s="49">
        <v>226</v>
      </c>
      <c r="F53" s="49">
        <v>212</v>
      </c>
      <c r="G53" s="49">
        <v>236</v>
      </c>
      <c r="H53" s="49">
        <v>226</v>
      </c>
      <c r="I53" s="49">
        <v>26</v>
      </c>
      <c r="J53" s="49">
        <v>24</v>
      </c>
      <c r="K53" s="49">
        <v>26</v>
      </c>
      <c r="L53" s="49">
        <v>26</v>
      </c>
      <c r="M53" s="49">
        <v>14</v>
      </c>
      <c r="N53" s="49">
        <v>24</v>
      </c>
      <c r="O53" s="49">
        <v>32</v>
      </c>
      <c r="P53" s="49">
        <v>0</v>
      </c>
      <c r="Q53" s="49">
        <v>0</v>
      </c>
      <c r="R53" s="24" t="s">
        <v>745</v>
      </c>
      <c r="S53" s="22">
        <f t="shared" si="2"/>
        <v>43.733333333333334</v>
      </c>
      <c r="T53" s="5">
        <f t="shared" si="6"/>
        <v>1.8666666666666667</v>
      </c>
      <c r="U53" s="6">
        <f t="shared" si="5"/>
        <v>16.142857142857142</v>
      </c>
    </row>
    <row r="54" spans="1:21" ht="15" customHeight="1" x14ac:dyDescent="0.25">
      <c r="A54" s="53" t="s">
        <v>132</v>
      </c>
      <c r="B54" s="58" t="s">
        <v>90</v>
      </c>
      <c r="C54" s="47">
        <v>6</v>
      </c>
      <c r="D54" s="46">
        <v>90</v>
      </c>
      <c r="E54" s="46">
        <v>67</v>
      </c>
      <c r="F54" s="46">
        <v>65</v>
      </c>
      <c r="G54" s="46">
        <v>71</v>
      </c>
      <c r="H54" s="46">
        <v>67</v>
      </c>
      <c r="I54" s="46">
        <v>10</v>
      </c>
      <c r="J54" s="46">
        <v>11</v>
      </c>
      <c r="K54" s="46">
        <v>9</v>
      </c>
      <c r="L54" s="46">
        <v>10</v>
      </c>
      <c r="M54" s="46">
        <v>12</v>
      </c>
      <c r="N54" s="46">
        <v>10</v>
      </c>
      <c r="O54" s="46">
        <v>14</v>
      </c>
      <c r="P54" s="46">
        <v>0</v>
      </c>
      <c r="Q54" s="46">
        <v>14</v>
      </c>
      <c r="R54" s="24" t="s">
        <v>745</v>
      </c>
      <c r="S54" s="22">
        <f t="shared" si="2"/>
        <v>17.833333333333332</v>
      </c>
      <c r="T54" s="5">
        <f t="shared" si="6"/>
        <v>2</v>
      </c>
      <c r="U54" s="6">
        <f t="shared" si="5"/>
        <v>5.583333333333333</v>
      </c>
    </row>
    <row r="55" spans="1:21" ht="15" customHeight="1" x14ac:dyDescent="0.25">
      <c r="A55" s="53" t="s">
        <v>133</v>
      </c>
      <c r="B55" s="58" t="s">
        <v>90</v>
      </c>
      <c r="C55" s="47">
        <v>6</v>
      </c>
      <c r="D55" s="49">
        <v>90</v>
      </c>
      <c r="E55" s="49">
        <v>100.5</v>
      </c>
      <c r="F55" s="49">
        <v>97.5</v>
      </c>
      <c r="G55" s="49">
        <v>106.5</v>
      </c>
      <c r="H55" s="49">
        <v>100.5</v>
      </c>
      <c r="I55" s="49">
        <v>15</v>
      </c>
      <c r="J55" s="49">
        <v>16.5</v>
      </c>
      <c r="K55" s="49">
        <v>13.5</v>
      </c>
      <c r="L55" s="49">
        <v>15</v>
      </c>
      <c r="M55" s="49">
        <v>12</v>
      </c>
      <c r="N55" s="49">
        <v>15</v>
      </c>
      <c r="O55" s="49">
        <v>21</v>
      </c>
      <c r="P55" s="49">
        <v>0</v>
      </c>
      <c r="Q55" s="49">
        <v>21</v>
      </c>
      <c r="R55" s="24" t="s">
        <v>745</v>
      </c>
      <c r="S55" s="22">
        <f t="shared" si="2"/>
        <v>26.75</v>
      </c>
      <c r="T55" s="5">
        <f t="shared" si="6"/>
        <v>2</v>
      </c>
      <c r="U55" s="6">
        <f t="shared" si="5"/>
        <v>8.375</v>
      </c>
    </row>
    <row r="56" spans="1:21" ht="15" customHeight="1" x14ac:dyDescent="0.25">
      <c r="A56" s="53" t="s">
        <v>134</v>
      </c>
      <c r="B56" s="58" t="s">
        <v>90</v>
      </c>
      <c r="C56" s="47">
        <v>5.9</v>
      </c>
      <c r="D56" s="46">
        <v>90</v>
      </c>
      <c r="E56" s="46">
        <v>79</v>
      </c>
      <c r="F56" s="46">
        <v>75</v>
      </c>
      <c r="G56" s="46">
        <v>86</v>
      </c>
      <c r="H56" s="46">
        <v>81</v>
      </c>
      <c r="I56" s="46">
        <v>13</v>
      </c>
      <c r="J56" s="46">
        <v>13</v>
      </c>
      <c r="K56" s="46">
        <v>11</v>
      </c>
      <c r="L56" s="46">
        <v>13</v>
      </c>
      <c r="M56" s="46">
        <v>10</v>
      </c>
      <c r="N56" s="46">
        <v>13</v>
      </c>
      <c r="O56" s="46">
        <v>17</v>
      </c>
      <c r="P56" s="46">
        <v>0</v>
      </c>
      <c r="Q56" s="46">
        <v>0</v>
      </c>
      <c r="R56" s="24" t="s">
        <v>745</v>
      </c>
      <c r="S56" s="22">
        <f t="shared" si="2"/>
        <v>21.864406779661017</v>
      </c>
      <c r="T56" s="5">
        <f t="shared" si="6"/>
        <v>1.6949152542372881</v>
      </c>
      <c r="U56" s="6">
        <f t="shared" si="5"/>
        <v>7.9</v>
      </c>
    </row>
    <row r="57" spans="1:21" ht="15" customHeight="1" x14ac:dyDescent="0.25">
      <c r="A57" s="53" t="s">
        <v>135</v>
      </c>
      <c r="B57" s="58" t="s">
        <v>90</v>
      </c>
      <c r="C57" s="47">
        <v>5.9</v>
      </c>
      <c r="D57" s="49">
        <v>90</v>
      </c>
      <c r="E57" s="49">
        <v>158</v>
      </c>
      <c r="F57" s="49">
        <v>150</v>
      </c>
      <c r="G57" s="49">
        <v>172</v>
      </c>
      <c r="H57" s="49">
        <v>162</v>
      </c>
      <c r="I57" s="49">
        <v>26</v>
      </c>
      <c r="J57" s="49">
        <v>26</v>
      </c>
      <c r="K57" s="49">
        <v>22</v>
      </c>
      <c r="L57" s="49">
        <v>26</v>
      </c>
      <c r="M57" s="49">
        <v>10</v>
      </c>
      <c r="N57" s="49">
        <v>26</v>
      </c>
      <c r="O57" s="49">
        <v>34</v>
      </c>
      <c r="P57" s="49">
        <v>0</v>
      </c>
      <c r="Q57" s="49">
        <v>0</v>
      </c>
      <c r="R57" s="24" t="s">
        <v>745</v>
      </c>
      <c r="S57" s="22">
        <f t="shared" si="2"/>
        <v>43.728813559322035</v>
      </c>
      <c r="T57" s="5">
        <f t="shared" si="6"/>
        <v>1.6949152542372881</v>
      </c>
      <c r="U57" s="6">
        <f t="shared" si="5"/>
        <v>15.8</v>
      </c>
    </row>
    <row r="58" spans="1:21" ht="15" customHeight="1" x14ac:dyDescent="0.25">
      <c r="A58" s="53" t="s">
        <v>791</v>
      </c>
      <c r="B58" s="58" t="s">
        <v>101</v>
      </c>
      <c r="C58" s="47">
        <v>2.6</v>
      </c>
      <c r="D58" s="49">
        <v>48</v>
      </c>
      <c r="E58" s="49">
        <v>22</v>
      </c>
      <c r="F58" s="49">
        <v>24</v>
      </c>
      <c r="G58" s="49">
        <v>23</v>
      </c>
      <c r="H58" s="49">
        <v>21</v>
      </c>
      <c r="I58" s="49">
        <v>12</v>
      </c>
      <c r="J58" s="49">
        <v>10</v>
      </c>
      <c r="K58" s="49">
        <v>9</v>
      </c>
      <c r="L58" s="49">
        <v>10</v>
      </c>
      <c r="M58" s="49">
        <v>0</v>
      </c>
      <c r="N58" s="49">
        <v>9</v>
      </c>
      <c r="O58" s="49">
        <v>8</v>
      </c>
      <c r="P58" s="49">
        <v>0</v>
      </c>
      <c r="Q58" s="49">
        <v>0</v>
      </c>
      <c r="R58" s="24" t="s">
        <v>793</v>
      </c>
      <c r="S58" s="22">
        <f t="shared" si="2"/>
        <v>24.23076923076923</v>
      </c>
      <c r="T58" s="5">
        <f t="shared" ref="T58:T59" si="7">M58/C58</f>
        <v>0</v>
      </c>
      <c r="U58" s="6" t="str">
        <f t="shared" ref="U58:U59" si="8">IFERROR(E58/M58, "n/a")</f>
        <v>n/a</v>
      </c>
    </row>
    <row r="59" spans="1:21" ht="15" customHeight="1" x14ac:dyDescent="0.25">
      <c r="A59" s="53" t="s">
        <v>792</v>
      </c>
      <c r="B59" s="58" t="s">
        <v>101</v>
      </c>
      <c r="C59" s="47">
        <v>2.6</v>
      </c>
      <c r="D59" s="49">
        <v>48</v>
      </c>
      <c r="E59" s="49">
        <v>33</v>
      </c>
      <c r="F59" s="49">
        <v>36</v>
      </c>
      <c r="G59" s="49">
        <v>35</v>
      </c>
      <c r="H59" s="49">
        <v>32</v>
      </c>
      <c r="I59" s="49">
        <v>18</v>
      </c>
      <c r="J59" s="49">
        <v>15</v>
      </c>
      <c r="K59" s="49">
        <v>14</v>
      </c>
      <c r="L59" s="49">
        <v>15</v>
      </c>
      <c r="M59" s="49">
        <v>0</v>
      </c>
      <c r="N59" s="49">
        <v>14</v>
      </c>
      <c r="O59" s="49">
        <v>12</v>
      </c>
      <c r="P59" s="49">
        <v>0</v>
      </c>
      <c r="Q59" s="49">
        <v>0</v>
      </c>
      <c r="R59" s="24" t="s">
        <v>793</v>
      </c>
      <c r="S59" s="22">
        <f t="shared" si="2"/>
        <v>36.53846153846154</v>
      </c>
      <c r="T59" s="5">
        <f t="shared" si="7"/>
        <v>0</v>
      </c>
      <c r="U59" s="6" t="str">
        <f t="shared" si="8"/>
        <v>n/a</v>
      </c>
    </row>
    <row r="60" spans="1:21" ht="15" customHeight="1" x14ac:dyDescent="0.25">
      <c r="A60" s="53" t="s">
        <v>40</v>
      </c>
      <c r="B60" s="58" t="s">
        <v>90</v>
      </c>
      <c r="C60" s="47">
        <v>4.5</v>
      </c>
      <c r="D60" s="46">
        <v>85</v>
      </c>
      <c r="E60" s="46">
        <v>40</v>
      </c>
      <c r="F60" s="46">
        <v>39</v>
      </c>
      <c r="G60" s="46">
        <v>44</v>
      </c>
      <c r="H60" s="46">
        <v>40</v>
      </c>
      <c r="I60" s="46">
        <v>11</v>
      </c>
      <c r="J60" s="46">
        <v>12</v>
      </c>
      <c r="K60" s="46">
        <v>8</v>
      </c>
      <c r="L60" s="46">
        <v>11</v>
      </c>
      <c r="M60" s="46">
        <v>6</v>
      </c>
      <c r="N60" s="46">
        <v>9</v>
      </c>
      <c r="O60" s="46">
        <v>13</v>
      </c>
      <c r="P60" s="46">
        <v>0</v>
      </c>
      <c r="Q60" s="46">
        <v>0</v>
      </c>
      <c r="R60" s="24" t="s">
        <v>745</v>
      </c>
      <c r="S60" s="22">
        <f t="shared" si="2"/>
        <v>18.222222222222221</v>
      </c>
      <c r="T60" s="5">
        <f t="shared" si="6"/>
        <v>1.3333333333333333</v>
      </c>
      <c r="U60" s="6">
        <f t="shared" si="5"/>
        <v>6.666666666666667</v>
      </c>
    </row>
    <row r="61" spans="1:21" ht="15" customHeight="1" x14ac:dyDescent="0.25">
      <c r="A61" s="53" t="s">
        <v>41</v>
      </c>
      <c r="B61" s="58" t="s">
        <v>90</v>
      </c>
      <c r="C61" s="47">
        <v>4.5</v>
      </c>
      <c r="D61" s="49">
        <v>85</v>
      </c>
      <c r="E61" s="49">
        <v>60</v>
      </c>
      <c r="F61" s="49">
        <v>58.5</v>
      </c>
      <c r="G61" s="49">
        <v>66</v>
      </c>
      <c r="H61" s="49">
        <v>60</v>
      </c>
      <c r="I61" s="49">
        <v>16.5</v>
      </c>
      <c r="J61" s="49">
        <v>18</v>
      </c>
      <c r="K61" s="49">
        <v>12</v>
      </c>
      <c r="L61" s="49">
        <v>16.5</v>
      </c>
      <c r="M61" s="49">
        <v>6</v>
      </c>
      <c r="N61" s="49">
        <v>13.5</v>
      </c>
      <c r="O61" s="49">
        <v>19.5</v>
      </c>
      <c r="P61" s="49">
        <v>0</v>
      </c>
      <c r="Q61" s="49">
        <v>0</v>
      </c>
      <c r="R61" s="24" t="s">
        <v>745</v>
      </c>
      <c r="S61" s="22">
        <f t="shared" si="2"/>
        <v>27.333333333333332</v>
      </c>
      <c r="T61" s="5">
        <f t="shared" si="6"/>
        <v>1.3333333333333333</v>
      </c>
      <c r="U61" s="6">
        <f t="shared" si="5"/>
        <v>10</v>
      </c>
    </row>
    <row r="62" spans="1:21" ht="15" customHeight="1" x14ac:dyDescent="0.25">
      <c r="A62" s="53" t="s">
        <v>136</v>
      </c>
      <c r="B62" s="58" t="s">
        <v>104</v>
      </c>
      <c r="C62" s="51">
        <v>4.4000000000000004</v>
      </c>
      <c r="D62" s="48">
        <v>65</v>
      </c>
      <c r="E62" s="48">
        <v>61</v>
      </c>
      <c r="F62" s="48">
        <v>56</v>
      </c>
      <c r="G62" s="48">
        <v>65</v>
      </c>
      <c r="H62" s="48">
        <v>63</v>
      </c>
      <c r="I62" s="48">
        <v>14</v>
      </c>
      <c r="J62" s="48">
        <v>15</v>
      </c>
      <c r="K62" s="48">
        <v>10</v>
      </c>
      <c r="L62" s="48">
        <v>33</v>
      </c>
      <c r="M62" s="48">
        <v>5</v>
      </c>
      <c r="N62" s="48">
        <v>11</v>
      </c>
      <c r="O62" s="48">
        <v>42</v>
      </c>
      <c r="P62" s="48">
        <v>0</v>
      </c>
      <c r="Q62" s="48">
        <v>29</v>
      </c>
      <c r="R62" s="24" t="s">
        <v>745</v>
      </c>
      <c r="S62" s="22">
        <f t="shared" si="2"/>
        <v>30.227272727272723</v>
      </c>
      <c r="T62" s="5">
        <f t="shared" si="6"/>
        <v>1.1363636363636362</v>
      </c>
      <c r="U62" s="6">
        <f t="shared" si="5"/>
        <v>12.2</v>
      </c>
    </row>
    <row r="63" spans="1:21" ht="15" customHeight="1" x14ac:dyDescent="0.25">
      <c r="A63" s="53" t="s">
        <v>137</v>
      </c>
      <c r="B63" s="58" t="s">
        <v>104</v>
      </c>
      <c r="C63" s="51">
        <v>4.4000000000000004</v>
      </c>
      <c r="D63" s="48">
        <v>65</v>
      </c>
      <c r="E63" s="48">
        <v>92</v>
      </c>
      <c r="F63" s="48">
        <v>84</v>
      </c>
      <c r="G63" s="48">
        <v>97</v>
      </c>
      <c r="H63" s="48">
        <v>95</v>
      </c>
      <c r="I63" s="48">
        <v>21</v>
      </c>
      <c r="J63" s="48">
        <v>22</v>
      </c>
      <c r="K63" s="48">
        <v>15</v>
      </c>
      <c r="L63" s="48">
        <v>49</v>
      </c>
      <c r="M63" s="48">
        <v>5</v>
      </c>
      <c r="N63" s="48">
        <v>17</v>
      </c>
      <c r="O63" s="48">
        <v>63</v>
      </c>
      <c r="P63" s="48">
        <v>0</v>
      </c>
      <c r="Q63" s="48">
        <v>44</v>
      </c>
      <c r="R63" s="24" t="s">
        <v>745</v>
      </c>
      <c r="S63" s="22">
        <f t="shared" si="2"/>
        <v>45.227272727272727</v>
      </c>
      <c r="T63" s="5">
        <f t="shared" si="6"/>
        <v>1.1363636363636362</v>
      </c>
      <c r="U63" s="6">
        <f t="shared" si="5"/>
        <v>18.399999999999999</v>
      </c>
    </row>
    <row r="64" spans="1:21" ht="15" customHeight="1" x14ac:dyDescent="0.25">
      <c r="A64" s="53" t="s">
        <v>138</v>
      </c>
      <c r="B64" s="58" t="s">
        <v>808</v>
      </c>
      <c r="C64" s="47">
        <v>4.5</v>
      </c>
      <c r="D64" s="46">
        <v>75</v>
      </c>
      <c r="E64" s="46">
        <v>43</v>
      </c>
      <c r="F64" s="46">
        <v>38</v>
      </c>
      <c r="G64" s="46">
        <v>47</v>
      </c>
      <c r="H64" s="46">
        <v>44</v>
      </c>
      <c r="I64" s="46">
        <v>13</v>
      </c>
      <c r="J64" s="46">
        <v>19</v>
      </c>
      <c r="K64" s="46">
        <v>7</v>
      </c>
      <c r="L64" s="46">
        <v>13</v>
      </c>
      <c r="M64" s="46">
        <v>6</v>
      </c>
      <c r="N64" s="46">
        <v>9</v>
      </c>
      <c r="O64" s="46">
        <v>17</v>
      </c>
      <c r="P64" s="46">
        <v>0</v>
      </c>
      <c r="Q64" s="46">
        <v>0</v>
      </c>
      <c r="R64" s="24" t="s">
        <v>745</v>
      </c>
      <c r="S64" s="22">
        <f t="shared" si="2"/>
        <v>21.111111111111111</v>
      </c>
      <c r="T64" s="5">
        <f t="shared" si="6"/>
        <v>1.3333333333333333</v>
      </c>
      <c r="U64" s="6">
        <f t="shared" si="5"/>
        <v>7.166666666666667</v>
      </c>
    </row>
    <row r="65" spans="1:21" ht="15" customHeight="1" x14ac:dyDescent="0.25">
      <c r="A65" s="53" t="s">
        <v>139</v>
      </c>
      <c r="B65" s="58" t="s">
        <v>808</v>
      </c>
      <c r="C65" s="47">
        <v>4.5</v>
      </c>
      <c r="D65" s="49">
        <v>75</v>
      </c>
      <c r="E65" s="49">
        <v>86</v>
      </c>
      <c r="F65" s="49">
        <v>57</v>
      </c>
      <c r="G65" s="49">
        <v>70.5</v>
      </c>
      <c r="H65" s="49">
        <v>66</v>
      </c>
      <c r="I65" s="49">
        <v>19.5</v>
      </c>
      <c r="J65" s="49">
        <v>28.5</v>
      </c>
      <c r="K65" s="49">
        <v>10.5</v>
      </c>
      <c r="L65" s="49">
        <v>19.5</v>
      </c>
      <c r="M65" s="49">
        <v>6</v>
      </c>
      <c r="N65" s="49">
        <v>13.5</v>
      </c>
      <c r="O65" s="49">
        <v>25.5</v>
      </c>
      <c r="P65" s="49">
        <v>0</v>
      </c>
      <c r="Q65" s="49">
        <v>0</v>
      </c>
      <c r="R65" s="24" t="s">
        <v>745</v>
      </c>
      <c r="S65" s="22">
        <f t="shared" si="2"/>
        <v>36.444444444444443</v>
      </c>
      <c r="T65" s="5">
        <f t="shared" si="6"/>
        <v>1.3333333333333333</v>
      </c>
      <c r="U65" s="6">
        <f t="shared" si="5"/>
        <v>14.333333333333334</v>
      </c>
    </row>
    <row r="66" spans="1:21" ht="15" customHeight="1" x14ac:dyDescent="0.25">
      <c r="A66" s="53" t="s">
        <v>140</v>
      </c>
      <c r="B66" s="58" t="s">
        <v>90</v>
      </c>
      <c r="C66" s="47">
        <v>4.8</v>
      </c>
      <c r="D66" s="46">
        <v>85</v>
      </c>
      <c r="E66" s="46">
        <v>47</v>
      </c>
      <c r="F66" s="46">
        <v>45</v>
      </c>
      <c r="G66" s="46">
        <v>51</v>
      </c>
      <c r="H66" s="46">
        <v>48</v>
      </c>
      <c r="I66" s="46">
        <v>11</v>
      </c>
      <c r="J66" s="46">
        <v>12</v>
      </c>
      <c r="K66" s="46">
        <v>7</v>
      </c>
      <c r="L66" s="46">
        <v>11</v>
      </c>
      <c r="M66" s="46">
        <v>9</v>
      </c>
      <c r="N66" s="46">
        <v>9</v>
      </c>
      <c r="O66" s="46">
        <v>12</v>
      </c>
      <c r="P66" s="46">
        <v>0</v>
      </c>
      <c r="Q66" s="46">
        <v>0</v>
      </c>
      <c r="R66" s="24" t="s">
        <v>745</v>
      </c>
      <c r="S66" s="22">
        <f t="shared" si="2"/>
        <v>18.333333333333336</v>
      </c>
      <c r="T66" s="5">
        <f t="shared" si="6"/>
        <v>1.875</v>
      </c>
      <c r="U66" s="6">
        <f t="shared" si="5"/>
        <v>5.2222222222222223</v>
      </c>
    </row>
    <row r="67" spans="1:21" ht="15" customHeight="1" x14ac:dyDescent="0.25">
      <c r="A67" s="53" t="s">
        <v>141</v>
      </c>
      <c r="B67" s="58" t="s">
        <v>90</v>
      </c>
      <c r="C67" s="47">
        <v>4.8</v>
      </c>
      <c r="D67" s="49">
        <v>85</v>
      </c>
      <c r="E67" s="49">
        <v>94</v>
      </c>
      <c r="F67" s="49">
        <v>90</v>
      </c>
      <c r="G67" s="49">
        <v>102</v>
      </c>
      <c r="H67" s="49">
        <v>96</v>
      </c>
      <c r="I67" s="49">
        <v>22</v>
      </c>
      <c r="J67" s="49">
        <v>24</v>
      </c>
      <c r="K67" s="49">
        <v>14</v>
      </c>
      <c r="L67" s="49">
        <v>22</v>
      </c>
      <c r="M67" s="49">
        <v>9</v>
      </c>
      <c r="N67" s="49">
        <v>18</v>
      </c>
      <c r="O67" s="49">
        <v>24</v>
      </c>
      <c r="P67" s="49">
        <v>0</v>
      </c>
      <c r="Q67" s="49">
        <v>0</v>
      </c>
      <c r="R67" s="24" t="s">
        <v>745</v>
      </c>
      <c r="S67" s="22">
        <f t="shared" si="2"/>
        <v>36.666666666666671</v>
      </c>
      <c r="T67" s="5">
        <f t="shared" si="6"/>
        <v>1.875</v>
      </c>
      <c r="U67" s="6">
        <f t="shared" si="5"/>
        <v>10.444444444444445</v>
      </c>
    </row>
    <row r="68" spans="1:21" ht="15" customHeight="1" x14ac:dyDescent="0.25">
      <c r="A68" s="53" t="s">
        <v>142</v>
      </c>
      <c r="B68" s="58" t="s">
        <v>101</v>
      </c>
      <c r="C68" s="47">
        <v>0.5</v>
      </c>
      <c r="D68" s="46">
        <v>40</v>
      </c>
      <c r="E68" s="46">
        <v>7</v>
      </c>
      <c r="F68" s="46">
        <v>7</v>
      </c>
      <c r="G68" s="46">
        <v>6</v>
      </c>
      <c r="H68" s="46">
        <v>6</v>
      </c>
      <c r="I68" s="46">
        <v>3</v>
      </c>
      <c r="J68" s="46">
        <v>3</v>
      </c>
      <c r="K68" s="46">
        <v>4</v>
      </c>
      <c r="L68" s="46">
        <v>4</v>
      </c>
      <c r="M68" s="46">
        <v>0</v>
      </c>
      <c r="N68" s="46">
        <v>4</v>
      </c>
      <c r="O68" s="46">
        <v>3</v>
      </c>
      <c r="P68" s="46">
        <v>0</v>
      </c>
      <c r="Q68" s="46">
        <v>0</v>
      </c>
      <c r="R68" s="24" t="s">
        <v>745</v>
      </c>
      <c r="S68" s="22">
        <f t="shared" ref="S68:S131" si="9">(E68+I68+J68+K68+L68)/C68</f>
        <v>42</v>
      </c>
      <c r="T68" s="5">
        <f t="shared" si="6"/>
        <v>0</v>
      </c>
      <c r="U68" s="6" t="str">
        <f t="shared" si="5"/>
        <v>n/a</v>
      </c>
    </row>
    <row r="69" spans="1:21" ht="15" customHeight="1" x14ac:dyDescent="0.25">
      <c r="A69" s="53" t="s">
        <v>143</v>
      </c>
      <c r="B69" s="58" t="s">
        <v>101</v>
      </c>
      <c r="C69" s="47">
        <v>0.5</v>
      </c>
      <c r="D69" s="49">
        <v>40</v>
      </c>
      <c r="E69" s="49">
        <v>14</v>
      </c>
      <c r="F69" s="49">
        <v>14</v>
      </c>
      <c r="G69" s="49">
        <v>12</v>
      </c>
      <c r="H69" s="49">
        <v>12</v>
      </c>
      <c r="I69" s="49">
        <v>6</v>
      </c>
      <c r="J69" s="49">
        <v>6</v>
      </c>
      <c r="K69" s="49">
        <v>8</v>
      </c>
      <c r="L69" s="49">
        <v>8</v>
      </c>
      <c r="M69" s="49">
        <v>0</v>
      </c>
      <c r="N69" s="49">
        <v>8</v>
      </c>
      <c r="O69" s="49">
        <v>6</v>
      </c>
      <c r="P69" s="49">
        <v>0</v>
      </c>
      <c r="Q69" s="49">
        <v>0</v>
      </c>
      <c r="R69" s="24" t="s">
        <v>745</v>
      </c>
      <c r="S69" s="22">
        <f t="shared" si="9"/>
        <v>84</v>
      </c>
      <c r="T69" s="5">
        <f t="shared" si="6"/>
        <v>0</v>
      </c>
      <c r="U69" s="6" t="str">
        <f t="shared" si="5"/>
        <v>n/a</v>
      </c>
    </row>
    <row r="70" spans="1:21" ht="15" customHeight="1" x14ac:dyDescent="0.25">
      <c r="A70" s="53" t="s">
        <v>144</v>
      </c>
      <c r="B70" s="58" t="s">
        <v>90</v>
      </c>
      <c r="C70" s="51">
        <v>8.1999999999999993</v>
      </c>
      <c r="D70" s="48">
        <v>70</v>
      </c>
      <c r="E70" s="48">
        <v>86</v>
      </c>
      <c r="F70" s="48">
        <v>86</v>
      </c>
      <c r="G70" s="48">
        <v>90</v>
      </c>
      <c r="H70" s="48">
        <v>82</v>
      </c>
      <c r="I70" s="48">
        <v>12</v>
      </c>
      <c r="J70" s="48">
        <v>11</v>
      </c>
      <c r="K70" s="48">
        <v>10</v>
      </c>
      <c r="L70" s="48">
        <v>12</v>
      </c>
      <c r="M70" s="48">
        <v>19</v>
      </c>
      <c r="N70" s="48">
        <v>24</v>
      </c>
      <c r="O70" s="48">
        <v>19</v>
      </c>
      <c r="P70" s="48">
        <v>13</v>
      </c>
      <c r="Q70" s="48">
        <v>13</v>
      </c>
      <c r="R70" s="24" t="s">
        <v>745</v>
      </c>
      <c r="S70" s="22">
        <f t="shared" si="9"/>
        <v>15.975609756097562</v>
      </c>
      <c r="T70" s="5">
        <f t="shared" si="6"/>
        <v>2.3170731707317076</v>
      </c>
      <c r="U70" s="6">
        <f t="shared" ref="U70:U101" si="10">IFERROR(E70/M70, "n/a")</f>
        <v>4.5263157894736841</v>
      </c>
    </row>
    <row r="71" spans="1:21" ht="15" customHeight="1" x14ac:dyDescent="0.25">
      <c r="A71" s="53" t="s">
        <v>145</v>
      </c>
      <c r="B71" s="58" t="s">
        <v>90</v>
      </c>
      <c r="C71" s="47">
        <v>8.1999999999999993</v>
      </c>
      <c r="D71" s="49">
        <v>70</v>
      </c>
      <c r="E71" s="49">
        <v>172</v>
      </c>
      <c r="F71" s="49">
        <v>172</v>
      </c>
      <c r="G71" s="49">
        <v>180</v>
      </c>
      <c r="H71" s="49">
        <v>164</v>
      </c>
      <c r="I71" s="49">
        <v>24</v>
      </c>
      <c r="J71" s="49">
        <v>22</v>
      </c>
      <c r="K71" s="49">
        <v>20</v>
      </c>
      <c r="L71" s="49">
        <v>24</v>
      </c>
      <c r="M71" s="49">
        <v>19</v>
      </c>
      <c r="N71" s="49">
        <v>48</v>
      </c>
      <c r="O71" s="49">
        <v>38</v>
      </c>
      <c r="P71" s="49">
        <v>26</v>
      </c>
      <c r="Q71" s="49">
        <v>26</v>
      </c>
      <c r="R71" s="24" t="s">
        <v>745</v>
      </c>
      <c r="S71" s="22">
        <f t="shared" si="9"/>
        <v>31.951219512195124</v>
      </c>
      <c r="T71" s="5">
        <f t="shared" ref="T71:T102" si="11">M71/C71</f>
        <v>2.3170731707317076</v>
      </c>
      <c r="U71" s="6">
        <f t="shared" si="10"/>
        <v>9.0526315789473681</v>
      </c>
    </row>
    <row r="72" spans="1:21" ht="15" customHeight="1" x14ac:dyDescent="0.25">
      <c r="A72" s="53" t="s">
        <v>146</v>
      </c>
      <c r="B72" s="58" t="s">
        <v>90</v>
      </c>
      <c r="C72" s="51">
        <v>9.6</v>
      </c>
      <c r="D72" s="48">
        <v>85</v>
      </c>
      <c r="E72" s="48">
        <v>106</v>
      </c>
      <c r="F72" s="48">
        <v>109</v>
      </c>
      <c r="G72" s="48">
        <v>109</v>
      </c>
      <c r="H72" s="48">
        <v>97</v>
      </c>
      <c r="I72" s="48">
        <v>12</v>
      </c>
      <c r="J72" s="48">
        <v>14</v>
      </c>
      <c r="K72" s="48">
        <v>14</v>
      </c>
      <c r="L72" s="48">
        <v>12</v>
      </c>
      <c r="M72" s="48">
        <v>24</v>
      </c>
      <c r="N72" s="48">
        <v>9</v>
      </c>
      <c r="O72" s="48">
        <v>23</v>
      </c>
      <c r="P72" s="48">
        <v>0</v>
      </c>
      <c r="Q72" s="48">
        <v>0</v>
      </c>
      <c r="R72" s="46" t="s">
        <v>749</v>
      </c>
      <c r="S72" s="22">
        <f t="shared" si="9"/>
        <v>16.458333333333336</v>
      </c>
      <c r="T72" s="5">
        <f t="shared" si="11"/>
        <v>2.5</v>
      </c>
      <c r="U72" s="6">
        <f t="shared" si="10"/>
        <v>4.416666666666667</v>
      </c>
    </row>
    <row r="73" spans="1:21" ht="15" customHeight="1" x14ac:dyDescent="0.25">
      <c r="A73" s="53" t="s">
        <v>147</v>
      </c>
      <c r="B73" s="58" t="s">
        <v>90</v>
      </c>
      <c r="C73" s="47">
        <v>9.6</v>
      </c>
      <c r="D73" s="49">
        <v>85</v>
      </c>
      <c r="E73" s="49">
        <v>212</v>
      </c>
      <c r="F73" s="49">
        <v>218</v>
      </c>
      <c r="G73" s="49">
        <v>218</v>
      </c>
      <c r="H73" s="49">
        <v>194</v>
      </c>
      <c r="I73" s="49">
        <v>24</v>
      </c>
      <c r="J73" s="49">
        <v>28</v>
      </c>
      <c r="K73" s="49">
        <v>28</v>
      </c>
      <c r="L73" s="49">
        <v>24</v>
      </c>
      <c r="M73" s="49">
        <v>24</v>
      </c>
      <c r="N73" s="49">
        <v>18</v>
      </c>
      <c r="O73" s="49">
        <v>46</v>
      </c>
      <c r="P73" s="49">
        <v>0</v>
      </c>
      <c r="Q73" s="49">
        <v>0</v>
      </c>
      <c r="R73" s="46" t="s">
        <v>749</v>
      </c>
      <c r="S73" s="22">
        <f t="shared" si="9"/>
        <v>32.916666666666671</v>
      </c>
      <c r="T73" s="5">
        <f t="shared" si="11"/>
        <v>2.5</v>
      </c>
      <c r="U73" s="6">
        <f t="shared" si="10"/>
        <v>8.8333333333333339</v>
      </c>
    </row>
    <row r="74" spans="1:21" ht="15" customHeight="1" x14ac:dyDescent="0.25">
      <c r="A74" s="53" t="s">
        <v>148</v>
      </c>
      <c r="B74" s="58" t="s">
        <v>90</v>
      </c>
      <c r="C74" s="47">
        <v>8.9</v>
      </c>
      <c r="D74" s="46">
        <v>75</v>
      </c>
      <c r="E74" s="46">
        <v>99</v>
      </c>
      <c r="F74" s="46">
        <v>103</v>
      </c>
      <c r="G74" s="46">
        <v>103</v>
      </c>
      <c r="H74" s="46">
        <v>90</v>
      </c>
      <c r="I74" s="46">
        <v>12</v>
      </c>
      <c r="J74" s="46">
        <v>14</v>
      </c>
      <c r="K74" s="46">
        <v>14</v>
      </c>
      <c r="L74" s="46">
        <v>12</v>
      </c>
      <c r="M74" s="46">
        <v>20</v>
      </c>
      <c r="N74" s="46">
        <v>9</v>
      </c>
      <c r="O74" s="46">
        <v>23</v>
      </c>
      <c r="P74" s="46">
        <v>0</v>
      </c>
      <c r="Q74" s="46">
        <v>0</v>
      </c>
      <c r="R74" s="46" t="s">
        <v>749</v>
      </c>
      <c r="S74" s="22">
        <f t="shared" si="9"/>
        <v>16.966292134831459</v>
      </c>
      <c r="T74" s="5">
        <f t="shared" si="11"/>
        <v>2.2471910112359548</v>
      </c>
      <c r="U74" s="6">
        <f t="shared" si="10"/>
        <v>4.95</v>
      </c>
    </row>
    <row r="75" spans="1:21" ht="15" customHeight="1" x14ac:dyDescent="0.25">
      <c r="A75" s="53" t="s">
        <v>149</v>
      </c>
      <c r="B75" s="58" t="s">
        <v>90</v>
      </c>
      <c r="C75" s="47">
        <v>8.9</v>
      </c>
      <c r="D75" s="49">
        <v>75</v>
      </c>
      <c r="E75" s="49">
        <v>198</v>
      </c>
      <c r="F75" s="49">
        <v>206</v>
      </c>
      <c r="G75" s="49">
        <v>206</v>
      </c>
      <c r="H75" s="49">
        <v>180</v>
      </c>
      <c r="I75" s="49">
        <v>24</v>
      </c>
      <c r="J75" s="49">
        <v>28</v>
      </c>
      <c r="K75" s="49">
        <v>28</v>
      </c>
      <c r="L75" s="49">
        <v>24</v>
      </c>
      <c r="M75" s="49">
        <v>20</v>
      </c>
      <c r="N75" s="49">
        <v>18</v>
      </c>
      <c r="O75" s="49">
        <v>46</v>
      </c>
      <c r="P75" s="49">
        <v>0</v>
      </c>
      <c r="Q75" s="49">
        <v>0</v>
      </c>
      <c r="R75" s="46" t="s">
        <v>749</v>
      </c>
      <c r="S75" s="22">
        <f t="shared" si="9"/>
        <v>33.932584269662918</v>
      </c>
      <c r="T75" s="5">
        <f t="shared" si="11"/>
        <v>2.2471910112359548</v>
      </c>
      <c r="U75" s="6">
        <f t="shared" si="10"/>
        <v>9.9</v>
      </c>
    </row>
    <row r="76" spans="1:21" ht="15" customHeight="1" x14ac:dyDescent="0.25">
      <c r="A76" s="53" t="s">
        <v>150</v>
      </c>
      <c r="B76" s="58" t="s">
        <v>104</v>
      </c>
      <c r="C76" s="47">
        <v>4</v>
      </c>
      <c r="D76" s="46">
        <v>65</v>
      </c>
      <c r="E76" s="46">
        <v>40</v>
      </c>
      <c r="F76" s="46">
        <v>28</v>
      </c>
      <c r="G76" s="46">
        <v>53</v>
      </c>
      <c r="H76" s="46">
        <v>39</v>
      </c>
      <c r="I76" s="46">
        <v>8</v>
      </c>
      <c r="J76" s="46">
        <v>10</v>
      </c>
      <c r="K76" s="46">
        <v>3</v>
      </c>
      <c r="L76" s="46">
        <v>8</v>
      </c>
      <c r="M76" s="46">
        <v>5</v>
      </c>
      <c r="N76" s="46">
        <v>10</v>
      </c>
      <c r="O76" s="46">
        <v>18</v>
      </c>
      <c r="P76" s="46">
        <v>0</v>
      </c>
      <c r="Q76" s="46">
        <v>0</v>
      </c>
      <c r="R76" s="24" t="s">
        <v>745</v>
      </c>
      <c r="S76" s="22">
        <f t="shared" si="9"/>
        <v>17.25</v>
      </c>
      <c r="T76" s="5">
        <f t="shared" si="11"/>
        <v>1.25</v>
      </c>
      <c r="U76" s="6">
        <f t="shared" si="10"/>
        <v>8</v>
      </c>
    </row>
    <row r="77" spans="1:21" ht="15" customHeight="1" x14ac:dyDescent="0.25">
      <c r="A77" s="53" t="s">
        <v>151</v>
      </c>
      <c r="B77" s="58" t="s">
        <v>104</v>
      </c>
      <c r="C77" s="47">
        <v>4</v>
      </c>
      <c r="D77" s="49">
        <v>65</v>
      </c>
      <c r="E77" s="49">
        <v>60</v>
      </c>
      <c r="F77" s="49">
        <v>42</v>
      </c>
      <c r="G77" s="49">
        <v>79.5</v>
      </c>
      <c r="H77" s="49">
        <v>58.5</v>
      </c>
      <c r="I77" s="49">
        <v>12</v>
      </c>
      <c r="J77" s="49">
        <v>15</v>
      </c>
      <c r="K77" s="49">
        <v>4.5</v>
      </c>
      <c r="L77" s="49">
        <v>12</v>
      </c>
      <c r="M77" s="49">
        <v>5</v>
      </c>
      <c r="N77" s="49">
        <v>15</v>
      </c>
      <c r="O77" s="49">
        <v>27</v>
      </c>
      <c r="P77" s="49">
        <v>0</v>
      </c>
      <c r="Q77" s="49">
        <v>0</v>
      </c>
      <c r="R77" s="24" t="s">
        <v>745</v>
      </c>
      <c r="S77" s="22">
        <f t="shared" si="9"/>
        <v>25.875</v>
      </c>
      <c r="T77" s="5">
        <f t="shared" si="11"/>
        <v>1.25</v>
      </c>
      <c r="U77" s="6">
        <f t="shared" si="10"/>
        <v>12</v>
      </c>
    </row>
    <row r="78" spans="1:21" ht="15" customHeight="1" x14ac:dyDescent="0.25">
      <c r="A78" s="53" t="s">
        <v>152</v>
      </c>
      <c r="B78" s="58" t="s">
        <v>90</v>
      </c>
      <c r="C78" s="47">
        <v>7.5</v>
      </c>
      <c r="D78" s="46">
        <v>255</v>
      </c>
      <c r="E78" s="46">
        <v>112</v>
      </c>
      <c r="F78" s="46">
        <v>98</v>
      </c>
      <c r="G78" s="46">
        <v>126</v>
      </c>
      <c r="H78" s="46">
        <v>112</v>
      </c>
      <c r="I78" s="46">
        <v>16</v>
      </c>
      <c r="J78" s="46">
        <v>17</v>
      </c>
      <c r="K78" s="46">
        <v>15</v>
      </c>
      <c r="L78" s="46">
        <v>16</v>
      </c>
      <c r="M78" s="46">
        <v>17</v>
      </c>
      <c r="N78" s="46">
        <v>6</v>
      </c>
      <c r="O78" s="46">
        <v>27</v>
      </c>
      <c r="P78" s="46">
        <v>13</v>
      </c>
      <c r="Q78" s="46">
        <v>13</v>
      </c>
      <c r="R78" s="24" t="s">
        <v>745</v>
      </c>
      <c r="S78" s="22">
        <f t="shared" si="9"/>
        <v>23.466666666666665</v>
      </c>
      <c r="T78" s="5">
        <f t="shared" si="11"/>
        <v>2.2666666666666666</v>
      </c>
      <c r="U78" s="6">
        <f t="shared" si="10"/>
        <v>6.5882352941176467</v>
      </c>
    </row>
    <row r="79" spans="1:21" ht="15" customHeight="1" x14ac:dyDescent="0.25">
      <c r="A79" s="53" t="s">
        <v>153</v>
      </c>
      <c r="B79" s="58" t="s">
        <v>90</v>
      </c>
      <c r="C79" s="47">
        <v>7.5</v>
      </c>
      <c r="D79" s="49">
        <v>255</v>
      </c>
      <c r="E79" s="49">
        <v>168</v>
      </c>
      <c r="F79" s="49">
        <v>147</v>
      </c>
      <c r="G79" s="49">
        <v>189</v>
      </c>
      <c r="H79" s="49">
        <v>168</v>
      </c>
      <c r="I79" s="49">
        <v>24</v>
      </c>
      <c r="J79" s="49">
        <v>25.5</v>
      </c>
      <c r="K79" s="49">
        <v>22.5</v>
      </c>
      <c r="L79" s="49">
        <v>24</v>
      </c>
      <c r="M79" s="49">
        <v>17</v>
      </c>
      <c r="N79" s="49">
        <v>9</v>
      </c>
      <c r="O79" s="49">
        <v>40.5</v>
      </c>
      <c r="P79" s="49">
        <v>19.5</v>
      </c>
      <c r="Q79" s="49">
        <v>19.5</v>
      </c>
      <c r="R79" s="24" t="s">
        <v>745</v>
      </c>
      <c r="S79" s="22">
        <f t="shared" si="9"/>
        <v>35.200000000000003</v>
      </c>
      <c r="T79" s="5">
        <f t="shared" si="11"/>
        <v>2.2666666666666666</v>
      </c>
      <c r="U79" s="6">
        <f t="shared" si="10"/>
        <v>9.882352941176471</v>
      </c>
    </row>
    <row r="80" spans="1:21" ht="15" customHeight="1" x14ac:dyDescent="0.25">
      <c r="A80" s="53" t="s">
        <v>154</v>
      </c>
      <c r="B80" s="58" t="s">
        <v>90</v>
      </c>
      <c r="C80" s="47">
        <v>5.2</v>
      </c>
      <c r="D80" s="46">
        <v>95</v>
      </c>
      <c r="E80" s="46">
        <v>53</v>
      </c>
      <c r="F80" s="46">
        <v>46</v>
      </c>
      <c r="G80" s="46">
        <v>62</v>
      </c>
      <c r="H80" s="46">
        <v>52</v>
      </c>
      <c r="I80" s="46">
        <v>11</v>
      </c>
      <c r="J80" s="46">
        <v>11</v>
      </c>
      <c r="K80" s="46">
        <v>4</v>
      </c>
      <c r="L80" s="46">
        <v>17</v>
      </c>
      <c r="M80" s="46">
        <v>8</v>
      </c>
      <c r="N80" s="46">
        <v>19</v>
      </c>
      <c r="O80" s="46">
        <v>30</v>
      </c>
      <c r="P80" s="46">
        <v>0</v>
      </c>
      <c r="Q80" s="46">
        <v>16</v>
      </c>
      <c r="R80" s="24" t="s">
        <v>745</v>
      </c>
      <c r="S80" s="22">
        <f t="shared" si="9"/>
        <v>18.46153846153846</v>
      </c>
      <c r="T80" s="5">
        <f t="shared" si="11"/>
        <v>1.5384615384615383</v>
      </c>
      <c r="U80" s="6">
        <f t="shared" si="10"/>
        <v>6.625</v>
      </c>
    </row>
    <row r="81" spans="1:21" ht="15" customHeight="1" x14ac:dyDescent="0.25">
      <c r="A81" s="53" t="s">
        <v>155</v>
      </c>
      <c r="B81" s="58" t="s">
        <v>90</v>
      </c>
      <c r="C81" s="47">
        <v>5.2</v>
      </c>
      <c r="D81" s="49">
        <v>95</v>
      </c>
      <c r="E81" s="49">
        <v>106</v>
      </c>
      <c r="F81" s="49">
        <v>92</v>
      </c>
      <c r="G81" s="49">
        <v>124</v>
      </c>
      <c r="H81" s="49">
        <v>104</v>
      </c>
      <c r="I81" s="49">
        <v>22</v>
      </c>
      <c r="J81" s="49">
        <v>22</v>
      </c>
      <c r="K81" s="49">
        <v>8</v>
      </c>
      <c r="L81" s="49">
        <v>34</v>
      </c>
      <c r="M81" s="49">
        <v>8</v>
      </c>
      <c r="N81" s="49">
        <v>38</v>
      </c>
      <c r="O81" s="49">
        <v>60</v>
      </c>
      <c r="P81" s="49">
        <v>0</v>
      </c>
      <c r="Q81" s="49">
        <v>32</v>
      </c>
      <c r="R81" s="24" t="s">
        <v>745</v>
      </c>
      <c r="S81" s="22">
        <f t="shared" si="9"/>
        <v>36.92307692307692</v>
      </c>
      <c r="T81" s="5">
        <f t="shared" si="11"/>
        <v>1.5384615384615383</v>
      </c>
      <c r="U81" s="6">
        <f t="shared" si="10"/>
        <v>13.25</v>
      </c>
    </row>
    <row r="82" spans="1:21" ht="15" customHeight="1" x14ac:dyDescent="0.25">
      <c r="A82" s="53" t="s">
        <v>156</v>
      </c>
      <c r="B82" s="58" t="s">
        <v>101</v>
      </c>
      <c r="C82" s="47">
        <v>0.9</v>
      </c>
      <c r="D82" s="46">
        <v>55</v>
      </c>
      <c r="E82" s="46">
        <v>23</v>
      </c>
      <c r="F82" s="46">
        <v>25</v>
      </c>
      <c r="G82" s="46">
        <v>22</v>
      </c>
      <c r="H82" s="46">
        <v>22</v>
      </c>
      <c r="I82" s="46">
        <v>17</v>
      </c>
      <c r="J82" s="46">
        <v>25</v>
      </c>
      <c r="K82" s="46">
        <v>17</v>
      </c>
      <c r="L82" s="46">
        <v>24</v>
      </c>
      <c r="M82" s="46">
        <v>0</v>
      </c>
      <c r="N82" s="46">
        <v>10</v>
      </c>
      <c r="O82" s="46">
        <v>9</v>
      </c>
      <c r="P82" s="46">
        <v>13</v>
      </c>
      <c r="Q82" s="46">
        <v>12</v>
      </c>
      <c r="R82" s="24" t="s">
        <v>785</v>
      </c>
      <c r="S82" s="22">
        <f t="shared" si="9"/>
        <v>117.77777777777777</v>
      </c>
      <c r="T82" s="5">
        <f t="shared" si="11"/>
        <v>0</v>
      </c>
      <c r="U82" s="6" t="str">
        <f t="shared" si="10"/>
        <v>n/a</v>
      </c>
    </row>
    <row r="83" spans="1:21" ht="15" customHeight="1" x14ac:dyDescent="0.25">
      <c r="A83" s="53" t="s">
        <v>157</v>
      </c>
      <c r="B83" s="58" t="s">
        <v>101</v>
      </c>
      <c r="C83" s="47">
        <v>0.9</v>
      </c>
      <c r="D83" s="49">
        <v>55</v>
      </c>
      <c r="E83" s="49">
        <v>34.5</v>
      </c>
      <c r="F83" s="49">
        <v>37.5</v>
      </c>
      <c r="G83" s="49">
        <v>33</v>
      </c>
      <c r="H83" s="49">
        <v>33</v>
      </c>
      <c r="I83" s="49">
        <v>25.5</v>
      </c>
      <c r="J83" s="49">
        <v>37.5</v>
      </c>
      <c r="K83" s="49">
        <v>25.5</v>
      </c>
      <c r="L83" s="49">
        <v>36</v>
      </c>
      <c r="M83" s="49">
        <v>0</v>
      </c>
      <c r="N83" s="49">
        <v>15</v>
      </c>
      <c r="O83" s="49">
        <v>13.5</v>
      </c>
      <c r="P83" s="49">
        <v>19.5</v>
      </c>
      <c r="Q83" s="49">
        <v>18</v>
      </c>
      <c r="R83" s="24" t="s">
        <v>785</v>
      </c>
      <c r="S83" s="22">
        <f t="shared" si="9"/>
        <v>176.66666666666666</v>
      </c>
      <c r="T83" s="5">
        <f t="shared" si="11"/>
        <v>0</v>
      </c>
      <c r="U83" s="6" t="str">
        <f t="shared" si="10"/>
        <v>n/a</v>
      </c>
    </row>
    <row r="84" spans="1:21" ht="15" customHeight="1" x14ac:dyDescent="0.25">
      <c r="A84" s="53" t="s">
        <v>801</v>
      </c>
      <c r="B84" s="58" t="s">
        <v>104</v>
      </c>
      <c r="C84" s="47">
        <v>4</v>
      </c>
      <c r="D84" s="46">
        <v>40</v>
      </c>
      <c r="E84" s="46">
        <v>31</v>
      </c>
      <c r="F84" s="46">
        <v>32</v>
      </c>
      <c r="G84" s="46">
        <v>30</v>
      </c>
      <c r="H84" s="46">
        <v>30</v>
      </c>
      <c r="I84" s="46">
        <v>7</v>
      </c>
      <c r="J84" s="46">
        <v>6</v>
      </c>
      <c r="K84" s="46">
        <v>8</v>
      </c>
      <c r="L84" s="46">
        <v>7</v>
      </c>
      <c r="M84" s="46">
        <v>0</v>
      </c>
      <c r="N84" s="46">
        <v>7</v>
      </c>
      <c r="O84" s="46">
        <v>7</v>
      </c>
      <c r="P84" s="46">
        <v>0</v>
      </c>
      <c r="Q84" s="46">
        <v>0</v>
      </c>
      <c r="R84" s="24" t="s">
        <v>745</v>
      </c>
      <c r="S84" s="22">
        <f t="shared" si="9"/>
        <v>14.75</v>
      </c>
      <c r="T84" s="5">
        <f t="shared" si="11"/>
        <v>0</v>
      </c>
      <c r="U84" s="6" t="str">
        <f t="shared" si="10"/>
        <v>n/a</v>
      </c>
    </row>
    <row r="85" spans="1:21" ht="15" customHeight="1" x14ac:dyDescent="0.25">
      <c r="A85" s="53" t="s">
        <v>802</v>
      </c>
      <c r="B85" s="58" t="s">
        <v>104</v>
      </c>
      <c r="C85" s="47">
        <v>4</v>
      </c>
      <c r="D85" s="49">
        <v>40</v>
      </c>
      <c r="E85" s="49">
        <v>62</v>
      </c>
      <c r="F85" s="49">
        <v>64</v>
      </c>
      <c r="G85" s="49">
        <v>60</v>
      </c>
      <c r="H85" s="49">
        <v>60</v>
      </c>
      <c r="I85" s="49">
        <v>14</v>
      </c>
      <c r="J85" s="49">
        <v>12</v>
      </c>
      <c r="K85" s="49">
        <v>16</v>
      </c>
      <c r="L85" s="49">
        <v>14</v>
      </c>
      <c r="M85" s="49">
        <v>0</v>
      </c>
      <c r="N85" s="49">
        <v>14</v>
      </c>
      <c r="O85" s="49">
        <v>14</v>
      </c>
      <c r="P85" s="49">
        <v>0</v>
      </c>
      <c r="Q85" s="49">
        <v>0</v>
      </c>
      <c r="R85" s="24" t="s">
        <v>745</v>
      </c>
      <c r="S85" s="22">
        <f t="shared" si="9"/>
        <v>29.5</v>
      </c>
      <c r="T85" s="5">
        <f t="shared" si="11"/>
        <v>0</v>
      </c>
      <c r="U85" s="6" t="str">
        <f t="shared" si="10"/>
        <v>n/a</v>
      </c>
    </row>
    <row r="86" spans="1:21" ht="15" customHeight="1" x14ac:dyDescent="0.25">
      <c r="A86" s="53" t="s">
        <v>26</v>
      </c>
      <c r="B86" s="58" t="s">
        <v>90</v>
      </c>
      <c r="C86" s="47">
        <v>4.3</v>
      </c>
      <c r="D86" s="46">
        <v>35</v>
      </c>
      <c r="E86" s="46">
        <v>34</v>
      </c>
      <c r="F86" s="46">
        <v>33</v>
      </c>
      <c r="G86" s="46">
        <v>36</v>
      </c>
      <c r="H86" s="46">
        <v>35</v>
      </c>
      <c r="I86" s="46">
        <v>11</v>
      </c>
      <c r="J86" s="46">
        <v>12</v>
      </c>
      <c r="K86" s="46">
        <v>8</v>
      </c>
      <c r="L86" s="46">
        <v>11</v>
      </c>
      <c r="M86" s="46">
        <v>4</v>
      </c>
      <c r="N86" s="46">
        <v>9</v>
      </c>
      <c r="O86" s="46">
        <v>11</v>
      </c>
      <c r="P86" s="46">
        <v>0</v>
      </c>
      <c r="Q86" s="46">
        <v>0</v>
      </c>
      <c r="R86" s="24" t="s">
        <v>745</v>
      </c>
      <c r="S86" s="22">
        <f t="shared" si="9"/>
        <v>17.674418604651162</v>
      </c>
      <c r="T86" s="5">
        <f t="shared" si="11"/>
        <v>0.93023255813953487</v>
      </c>
      <c r="U86" s="6">
        <f t="shared" si="10"/>
        <v>8.5</v>
      </c>
    </row>
    <row r="87" spans="1:21" ht="15" customHeight="1" x14ac:dyDescent="0.25">
      <c r="A87" s="53" t="s">
        <v>52</v>
      </c>
      <c r="B87" s="58" t="s">
        <v>90</v>
      </c>
      <c r="C87" s="47">
        <v>4.3</v>
      </c>
      <c r="D87" s="49">
        <v>35</v>
      </c>
      <c r="E87" s="49">
        <v>68</v>
      </c>
      <c r="F87" s="49">
        <v>66</v>
      </c>
      <c r="G87" s="49">
        <v>72</v>
      </c>
      <c r="H87" s="49">
        <v>70</v>
      </c>
      <c r="I87" s="49">
        <v>22</v>
      </c>
      <c r="J87" s="49">
        <v>24</v>
      </c>
      <c r="K87" s="49">
        <v>16</v>
      </c>
      <c r="L87" s="49">
        <v>22</v>
      </c>
      <c r="M87" s="49">
        <v>4</v>
      </c>
      <c r="N87" s="49">
        <v>18</v>
      </c>
      <c r="O87" s="49">
        <v>22</v>
      </c>
      <c r="P87" s="49">
        <v>0</v>
      </c>
      <c r="Q87" s="49">
        <v>0</v>
      </c>
      <c r="R87" s="24" t="s">
        <v>745</v>
      </c>
      <c r="S87" s="22">
        <f t="shared" si="9"/>
        <v>35.348837209302324</v>
      </c>
      <c r="T87" s="5">
        <f t="shared" si="11"/>
        <v>0.93023255813953487</v>
      </c>
      <c r="U87" s="6">
        <f t="shared" si="10"/>
        <v>17</v>
      </c>
    </row>
    <row r="88" spans="1:21" ht="15" customHeight="1" x14ac:dyDescent="0.25">
      <c r="A88" s="53" t="s">
        <v>158</v>
      </c>
      <c r="B88" s="58" t="s">
        <v>104</v>
      </c>
      <c r="C88" s="47">
        <v>1.2</v>
      </c>
      <c r="D88" s="46">
        <v>50</v>
      </c>
      <c r="E88" s="46">
        <v>7</v>
      </c>
      <c r="F88" s="46">
        <v>18</v>
      </c>
      <c r="G88" s="46">
        <v>16</v>
      </c>
      <c r="H88" s="46">
        <v>16</v>
      </c>
      <c r="I88" s="46">
        <v>6</v>
      </c>
      <c r="J88" s="46">
        <v>4</v>
      </c>
      <c r="K88" s="46">
        <v>8</v>
      </c>
      <c r="L88" s="46">
        <v>7</v>
      </c>
      <c r="M88" s="46">
        <v>0</v>
      </c>
      <c r="N88" s="46">
        <v>7</v>
      </c>
      <c r="O88" s="46">
        <v>6</v>
      </c>
      <c r="P88" s="46">
        <v>0</v>
      </c>
      <c r="Q88" s="46">
        <v>0</v>
      </c>
      <c r="R88" s="24" t="s">
        <v>745</v>
      </c>
      <c r="S88" s="22">
        <f t="shared" si="9"/>
        <v>26.666666666666668</v>
      </c>
      <c r="T88" s="5">
        <f t="shared" si="11"/>
        <v>0</v>
      </c>
      <c r="U88" s="6" t="str">
        <f t="shared" si="10"/>
        <v>n/a</v>
      </c>
    </row>
    <row r="89" spans="1:21" ht="15" customHeight="1" x14ac:dyDescent="0.25">
      <c r="A89" s="53" t="s">
        <v>159</v>
      </c>
      <c r="B89" s="58" t="s">
        <v>104</v>
      </c>
      <c r="C89" s="47">
        <v>1.2</v>
      </c>
      <c r="D89" s="49">
        <v>50</v>
      </c>
      <c r="E89" s="49">
        <v>14</v>
      </c>
      <c r="F89" s="49">
        <v>36</v>
      </c>
      <c r="G89" s="49">
        <v>32</v>
      </c>
      <c r="H89" s="49">
        <v>32</v>
      </c>
      <c r="I89" s="49">
        <v>12</v>
      </c>
      <c r="J89" s="49">
        <v>8</v>
      </c>
      <c r="K89" s="49">
        <v>16</v>
      </c>
      <c r="L89" s="49">
        <v>14</v>
      </c>
      <c r="M89" s="49">
        <v>0</v>
      </c>
      <c r="N89" s="49">
        <v>14</v>
      </c>
      <c r="O89" s="49">
        <v>12</v>
      </c>
      <c r="P89" s="49">
        <v>0</v>
      </c>
      <c r="Q89" s="49">
        <v>0</v>
      </c>
      <c r="R89" s="24" t="s">
        <v>745</v>
      </c>
      <c r="S89" s="22">
        <f t="shared" si="9"/>
        <v>53.333333333333336</v>
      </c>
      <c r="T89" s="5">
        <f t="shared" si="11"/>
        <v>0</v>
      </c>
      <c r="U89" s="6" t="str">
        <f t="shared" si="10"/>
        <v>n/a</v>
      </c>
    </row>
    <row r="90" spans="1:21" ht="15" customHeight="1" x14ac:dyDescent="0.25">
      <c r="A90" s="53" t="s">
        <v>160</v>
      </c>
      <c r="B90" s="58" t="s">
        <v>90</v>
      </c>
      <c r="C90" s="47">
        <v>5.8</v>
      </c>
      <c r="D90" s="46">
        <v>85</v>
      </c>
      <c r="E90" s="46">
        <v>63</v>
      </c>
      <c r="F90" s="46">
        <v>61</v>
      </c>
      <c r="G90" s="46">
        <v>67</v>
      </c>
      <c r="H90" s="46">
        <v>63</v>
      </c>
      <c r="I90" s="46">
        <v>13</v>
      </c>
      <c r="J90" s="46">
        <v>11</v>
      </c>
      <c r="K90" s="46">
        <v>9</v>
      </c>
      <c r="L90" s="46">
        <v>13</v>
      </c>
      <c r="M90" s="46">
        <v>10</v>
      </c>
      <c r="N90" s="46">
        <v>11</v>
      </c>
      <c r="O90" s="46">
        <v>13</v>
      </c>
      <c r="P90" s="46">
        <v>10</v>
      </c>
      <c r="Q90" s="46">
        <v>10</v>
      </c>
      <c r="R90" s="24" t="s">
        <v>745</v>
      </c>
      <c r="S90" s="22">
        <f t="shared" si="9"/>
        <v>18.793103448275861</v>
      </c>
      <c r="T90" s="5">
        <f t="shared" si="11"/>
        <v>1.7241379310344829</v>
      </c>
      <c r="U90" s="6">
        <f t="shared" si="10"/>
        <v>6.3</v>
      </c>
    </row>
    <row r="91" spans="1:21" ht="15" customHeight="1" x14ac:dyDescent="0.25">
      <c r="A91" s="53" t="s">
        <v>161</v>
      </c>
      <c r="B91" s="58" t="s">
        <v>90</v>
      </c>
      <c r="C91" s="47">
        <v>5.8</v>
      </c>
      <c r="D91" s="49">
        <v>85</v>
      </c>
      <c r="E91" s="49">
        <v>126</v>
      </c>
      <c r="F91" s="49">
        <v>122</v>
      </c>
      <c r="G91" s="49">
        <v>134</v>
      </c>
      <c r="H91" s="49">
        <v>126</v>
      </c>
      <c r="I91" s="49">
        <v>26</v>
      </c>
      <c r="J91" s="49">
        <v>22</v>
      </c>
      <c r="K91" s="49">
        <v>18</v>
      </c>
      <c r="L91" s="49">
        <v>26</v>
      </c>
      <c r="M91" s="49">
        <v>10</v>
      </c>
      <c r="N91" s="49">
        <v>22</v>
      </c>
      <c r="O91" s="49">
        <v>26</v>
      </c>
      <c r="P91" s="49">
        <v>20</v>
      </c>
      <c r="Q91" s="49">
        <v>20</v>
      </c>
      <c r="R91" s="24" t="s">
        <v>745</v>
      </c>
      <c r="S91" s="22">
        <f t="shared" si="9"/>
        <v>37.586206896551722</v>
      </c>
      <c r="T91" s="5">
        <f t="shared" si="11"/>
        <v>1.7241379310344829</v>
      </c>
      <c r="U91" s="6">
        <f t="shared" si="10"/>
        <v>12.6</v>
      </c>
    </row>
    <row r="92" spans="1:21" ht="15" customHeight="1" x14ac:dyDescent="0.25">
      <c r="A92" s="53" t="s">
        <v>162</v>
      </c>
      <c r="B92" s="58" t="s">
        <v>104</v>
      </c>
      <c r="C92" s="47">
        <v>2.2000000000000002</v>
      </c>
      <c r="D92" s="46">
        <v>35</v>
      </c>
      <c r="E92" s="46">
        <v>16</v>
      </c>
      <c r="F92" s="46">
        <v>18</v>
      </c>
      <c r="G92" s="46">
        <v>15</v>
      </c>
      <c r="H92" s="46">
        <v>15</v>
      </c>
      <c r="I92" s="46">
        <v>5</v>
      </c>
      <c r="J92" s="46">
        <v>4</v>
      </c>
      <c r="K92" s="46">
        <v>6</v>
      </c>
      <c r="L92" s="46">
        <v>5</v>
      </c>
      <c r="M92" s="46">
        <v>0</v>
      </c>
      <c r="N92" s="46">
        <v>6</v>
      </c>
      <c r="O92" s="46">
        <v>6</v>
      </c>
      <c r="P92" s="46">
        <v>0</v>
      </c>
      <c r="Q92" s="46">
        <v>0</v>
      </c>
      <c r="R92" s="24" t="s">
        <v>745</v>
      </c>
      <c r="S92" s="22">
        <f t="shared" si="9"/>
        <v>16.363636363636363</v>
      </c>
      <c r="T92" s="5">
        <f t="shared" si="11"/>
        <v>0</v>
      </c>
      <c r="U92" s="6" t="str">
        <f t="shared" si="10"/>
        <v>n/a</v>
      </c>
    </row>
    <row r="93" spans="1:21" ht="15" customHeight="1" x14ac:dyDescent="0.25">
      <c r="A93" s="53" t="s">
        <v>163</v>
      </c>
      <c r="B93" s="58" t="s">
        <v>104</v>
      </c>
      <c r="C93" s="47">
        <v>2.2000000000000002</v>
      </c>
      <c r="D93" s="49">
        <v>35</v>
      </c>
      <c r="E93" s="49">
        <v>32</v>
      </c>
      <c r="F93" s="49">
        <v>36</v>
      </c>
      <c r="G93" s="49">
        <v>30</v>
      </c>
      <c r="H93" s="49">
        <v>30</v>
      </c>
      <c r="I93" s="49">
        <v>10</v>
      </c>
      <c r="J93" s="49">
        <v>8</v>
      </c>
      <c r="K93" s="49">
        <v>12</v>
      </c>
      <c r="L93" s="49">
        <v>10</v>
      </c>
      <c r="M93" s="49">
        <v>0</v>
      </c>
      <c r="N93" s="49">
        <v>12</v>
      </c>
      <c r="O93" s="49">
        <v>12</v>
      </c>
      <c r="P93" s="49">
        <v>0</v>
      </c>
      <c r="Q93" s="49">
        <v>0</v>
      </c>
      <c r="R93" s="24" t="s">
        <v>745</v>
      </c>
      <c r="S93" s="22">
        <f t="shared" si="9"/>
        <v>32.727272727272727</v>
      </c>
      <c r="T93" s="5">
        <f t="shared" si="11"/>
        <v>0</v>
      </c>
      <c r="U93" s="6" t="str">
        <f t="shared" si="10"/>
        <v>n/a</v>
      </c>
    </row>
    <row r="94" spans="1:21" ht="15" customHeight="1" x14ac:dyDescent="0.25">
      <c r="A94" s="53" t="s">
        <v>164</v>
      </c>
      <c r="B94" s="58" t="s">
        <v>104</v>
      </c>
      <c r="C94" s="47">
        <v>4</v>
      </c>
      <c r="D94" s="46">
        <v>55</v>
      </c>
      <c r="E94" s="46">
        <v>38</v>
      </c>
      <c r="F94" s="46">
        <v>40</v>
      </c>
      <c r="G94" s="46">
        <v>38</v>
      </c>
      <c r="H94" s="46">
        <v>38</v>
      </c>
      <c r="I94" s="46">
        <v>10</v>
      </c>
      <c r="J94" s="46">
        <v>9</v>
      </c>
      <c r="K94" s="46">
        <v>12</v>
      </c>
      <c r="L94" s="46">
        <v>10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24" t="s">
        <v>745</v>
      </c>
      <c r="S94" s="22">
        <f t="shared" si="9"/>
        <v>19.75</v>
      </c>
      <c r="T94" s="5">
        <f t="shared" si="11"/>
        <v>0</v>
      </c>
      <c r="U94" s="6" t="str">
        <f t="shared" si="10"/>
        <v>n/a</v>
      </c>
    </row>
    <row r="95" spans="1:21" ht="15" customHeight="1" x14ac:dyDescent="0.25">
      <c r="A95" s="53" t="s">
        <v>165</v>
      </c>
      <c r="B95" s="58" t="s">
        <v>104</v>
      </c>
      <c r="C95" s="47">
        <v>4</v>
      </c>
      <c r="D95" s="49">
        <v>55</v>
      </c>
      <c r="E95" s="49">
        <v>76</v>
      </c>
      <c r="F95" s="49">
        <v>80</v>
      </c>
      <c r="G95" s="49">
        <v>76</v>
      </c>
      <c r="H95" s="49">
        <v>76</v>
      </c>
      <c r="I95" s="49">
        <v>20</v>
      </c>
      <c r="J95" s="49">
        <v>18</v>
      </c>
      <c r="K95" s="49">
        <v>24</v>
      </c>
      <c r="L95" s="49">
        <v>20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24" t="s">
        <v>745</v>
      </c>
      <c r="S95" s="22">
        <f t="shared" si="9"/>
        <v>39.5</v>
      </c>
      <c r="T95" s="5">
        <f t="shared" si="11"/>
        <v>0</v>
      </c>
      <c r="U95" s="6" t="str">
        <f t="shared" si="10"/>
        <v>n/a</v>
      </c>
    </row>
    <row r="96" spans="1:21" ht="15" customHeight="1" x14ac:dyDescent="0.25">
      <c r="A96" s="53" t="s">
        <v>166</v>
      </c>
      <c r="B96" s="58" t="s">
        <v>90</v>
      </c>
      <c r="C96" s="47">
        <v>4.8</v>
      </c>
      <c r="D96" s="46">
        <v>75</v>
      </c>
      <c r="E96" s="46">
        <v>42</v>
      </c>
      <c r="F96" s="46">
        <v>40</v>
      </c>
      <c r="G96" s="46">
        <v>45</v>
      </c>
      <c r="H96" s="46">
        <v>42</v>
      </c>
      <c r="I96" s="46">
        <v>11</v>
      </c>
      <c r="J96" s="46">
        <v>11</v>
      </c>
      <c r="K96" s="46">
        <v>13</v>
      </c>
      <c r="L96" s="46">
        <v>10</v>
      </c>
      <c r="M96" s="46">
        <v>6</v>
      </c>
      <c r="N96" s="46">
        <v>10</v>
      </c>
      <c r="O96" s="46">
        <v>13</v>
      </c>
      <c r="P96" s="46">
        <v>10</v>
      </c>
      <c r="Q96" s="46">
        <v>10</v>
      </c>
      <c r="R96" s="46" t="s">
        <v>167</v>
      </c>
      <c r="S96" s="22">
        <f t="shared" si="9"/>
        <v>18.125</v>
      </c>
      <c r="T96" s="5">
        <f t="shared" si="11"/>
        <v>1.25</v>
      </c>
      <c r="U96" s="6">
        <f t="shared" si="10"/>
        <v>7</v>
      </c>
    </row>
    <row r="97" spans="1:21" ht="15" customHeight="1" x14ac:dyDescent="0.25">
      <c r="A97" s="53" t="s">
        <v>168</v>
      </c>
      <c r="B97" s="58" t="s">
        <v>90</v>
      </c>
      <c r="C97" s="47">
        <v>4.8</v>
      </c>
      <c r="D97" s="49">
        <v>75</v>
      </c>
      <c r="E97" s="49">
        <v>84</v>
      </c>
      <c r="F97" s="49">
        <v>80</v>
      </c>
      <c r="G97" s="49">
        <v>90</v>
      </c>
      <c r="H97" s="49">
        <v>84</v>
      </c>
      <c r="I97" s="49">
        <v>22</v>
      </c>
      <c r="J97" s="49">
        <v>22</v>
      </c>
      <c r="K97" s="49">
        <v>26</v>
      </c>
      <c r="L97" s="49">
        <v>20</v>
      </c>
      <c r="M97" s="49">
        <v>6</v>
      </c>
      <c r="N97" s="49">
        <v>20</v>
      </c>
      <c r="O97" s="49">
        <v>26</v>
      </c>
      <c r="P97" s="49">
        <v>20</v>
      </c>
      <c r="Q97" s="49">
        <v>20</v>
      </c>
      <c r="R97" s="46" t="s">
        <v>167</v>
      </c>
      <c r="S97" s="22">
        <f t="shared" si="9"/>
        <v>36.25</v>
      </c>
      <c r="T97" s="5">
        <f t="shared" si="11"/>
        <v>1.25</v>
      </c>
      <c r="U97" s="6">
        <f t="shared" si="10"/>
        <v>14</v>
      </c>
    </row>
    <row r="98" spans="1:21" ht="15" customHeight="1" x14ac:dyDescent="0.25">
      <c r="A98" s="53" t="s">
        <v>169</v>
      </c>
      <c r="B98" s="58" t="s">
        <v>90</v>
      </c>
      <c r="C98" s="47">
        <v>6.3</v>
      </c>
      <c r="D98" s="46">
        <v>90</v>
      </c>
      <c r="E98" s="46">
        <v>64</v>
      </c>
      <c r="F98" s="46">
        <v>59</v>
      </c>
      <c r="G98" s="46">
        <v>68</v>
      </c>
      <c r="H98" s="46">
        <v>64</v>
      </c>
      <c r="I98" s="46">
        <v>10</v>
      </c>
      <c r="J98" s="46">
        <v>11</v>
      </c>
      <c r="K98" s="46">
        <v>7</v>
      </c>
      <c r="L98" s="46">
        <v>10</v>
      </c>
      <c r="M98" s="46">
        <v>13</v>
      </c>
      <c r="N98" s="46">
        <v>6</v>
      </c>
      <c r="O98" s="46">
        <v>17</v>
      </c>
      <c r="P98" s="46">
        <v>0</v>
      </c>
      <c r="Q98" s="46">
        <v>0</v>
      </c>
      <c r="R98" s="24" t="s">
        <v>745</v>
      </c>
      <c r="S98" s="22">
        <f t="shared" si="9"/>
        <v>16.19047619047619</v>
      </c>
      <c r="T98" s="5">
        <f t="shared" si="11"/>
        <v>2.0634920634920637</v>
      </c>
      <c r="U98" s="6">
        <f t="shared" si="10"/>
        <v>4.9230769230769234</v>
      </c>
    </row>
    <row r="99" spans="1:21" ht="15" customHeight="1" x14ac:dyDescent="0.25">
      <c r="A99" s="53" t="s">
        <v>170</v>
      </c>
      <c r="B99" s="58" t="s">
        <v>90</v>
      </c>
      <c r="C99" s="47">
        <v>6.3</v>
      </c>
      <c r="D99" s="49">
        <v>90</v>
      </c>
      <c r="E99" s="49">
        <v>128</v>
      </c>
      <c r="F99" s="49">
        <v>118</v>
      </c>
      <c r="G99" s="49">
        <v>136</v>
      </c>
      <c r="H99" s="49">
        <v>128</v>
      </c>
      <c r="I99" s="49">
        <v>20</v>
      </c>
      <c r="J99" s="49">
        <v>22</v>
      </c>
      <c r="K99" s="49">
        <v>14</v>
      </c>
      <c r="L99" s="49">
        <v>20</v>
      </c>
      <c r="M99" s="49">
        <v>13</v>
      </c>
      <c r="N99" s="49">
        <v>12</v>
      </c>
      <c r="O99" s="49">
        <v>34</v>
      </c>
      <c r="P99" s="49">
        <v>0</v>
      </c>
      <c r="Q99" s="49">
        <v>0</v>
      </c>
      <c r="R99" s="24" t="s">
        <v>745</v>
      </c>
      <c r="S99" s="22">
        <f t="shared" si="9"/>
        <v>32.38095238095238</v>
      </c>
      <c r="T99" s="5">
        <f t="shared" si="11"/>
        <v>2.0634920634920637</v>
      </c>
      <c r="U99" s="6">
        <f t="shared" si="10"/>
        <v>9.8461538461538467</v>
      </c>
    </row>
    <row r="100" spans="1:21" ht="15" customHeight="1" x14ac:dyDescent="0.25">
      <c r="A100" s="53" t="s">
        <v>171</v>
      </c>
      <c r="B100" s="58" t="s">
        <v>104</v>
      </c>
      <c r="C100" s="47">
        <v>3</v>
      </c>
      <c r="D100" s="46">
        <v>45</v>
      </c>
      <c r="E100" s="46">
        <v>34</v>
      </c>
      <c r="F100" s="46">
        <v>37</v>
      </c>
      <c r="G100" s="46">
        <v>33</v>
      </c>
      <c r="H100" s="46">
        <v>33</v>
      </c>
      <c r="I100" s="46">
        <v>19</v>
      </c>
      <c r="J100" s="46">
        <v>19</v>
      </c>
      <c r="K100" s="46">
        <v>19</v>
      </c>
      <c r="L100" s="46">
        <v>19</v>
      </c>
      <c r="M100" s="46">
        <v>0</v>
      </c>
      <c r="N100" s="46">
        <v>21</v>
      </c>
      <c r="O100" s="46">
        <v>16</v>
      </c>
      <c r="P100" s="46">
        <v>20</v>
      </c>
      <c r="Q100" s="46">
        <v>14</v>
      </c>
      <c r="R100" s="24" t="s">
        <v>761</v>
      </c>
      <c r="S100" s="22">
        <f t="shared" si="9"/>
        <v>36.666666666666664</v>
      </c>
      <c r="T100" s="5">
        <f t="shared" si="11"/>
        <v>0</v>
      </c>
      <c r="U100" s="6" t="str">
        <f t="shared" si="10"/>
        <v>n/a</v>
      </c>
    </row>
    <row r="101" spans="1:21" ht="15" customHeight="1" x14ac:dyDescent="0.25">
      <c r="A101" s="53" t="s">
        <v>172</v>
      </c>
      <c r="B101" s="58" t="s">
        <v>104</v>
      </c>
      <c r="C101" s="47">
        <v>3</v>
      </c>
      <c r="D101" s="49">
        <v>45</v>
      </c>
      <c r="E101" s="49">
        <v>68</v>
      </c>
      <c r="F101" s="49">
        <v>74</v>
      </c>
      <c r="G101" s="49">
        <v>66</v>
      </c>
      <c r="H101" s="49">
        <v>66</v>
      </c>
      <c r="I101" s="49">
        <v>38</v>
      </c>
      <c r="J101" s="49">
        <v>38</v>
      </c>
      <c r="K101" s="49">
        <v>38</v>
      </c>
      <c r="L101" s="49">
        <v>38</v>
      </c>
      <c r="M101" s="49">
        <v>0</v>
      </c>
      <c r="N101" s="49">
        <v>42</v>
      </c>
      <c r="O101" s="49">
        <v>32</v>
      </c>
      <c r="P101" s="49">
        <v>40</v>
      </c>
      <c r="Q101" s="49">
        <v>28</v>
      </c>
      <c r="R101" s="24" t="s">
        <v>761</v>
      </c>
      <c r="S101" s="22">
        <f t="shared" si="9"/>
        <v>73.333333333333329</v>
      </c>
      <c r="T101" s="5">
        <f t="shared" si="11"/>
        <v>0</v>
      </c>
      <c r="U101" s="6" t="str">
        <f t="shared" si="10"/>
        <v>n/a</v>
      </c>
    </row>
    <row r="102" spans="1:21" ht="15" customHeight="1" x14ac:dyDescent="0.25">
      <c r="A102" s="53" t="s">
        <v>173</v>
      </c>
      <c r="B102" s="58" t="s">
        <v>101</v>
      </c>
      <c r="C102" s="51">
        <v>2.5</v>
      </c>
      <c r="D102" s="48">
        <v>50</v>
      </c>
      <c r="E102" s="48">
        <v>49</v>
      </c>
      <c r="F102" s="48">
        <v>53</v>
      </c>
      <c r="G102" s="48">
        <v>47</v>
      </c>
      <c r="H102" s="48">
        <v>47</v>
      </c>
      <c r="I102" s="48">
        <v>25</v>
      </c>
      <c r="J102" s="48">
        <v>20</v>
      </c>
      <c r="K102" s="48">
        <v>17</v>
      </c>
      <c r="L102" s="48">
        <v>22</v>
      </c>
      <c r="M102" s="48">
        <v>0</v>
      </c>
      <c r="N102" s="48">
        <v>13</v>
      </c>
      <c r="O102" s="48">
        <v>14</v>
      </c>
      <c r="P102" s="48">
        <v>0</v>
      </c>
      <c r="Q102" s="48">
        <v>27</v>
      </c>
      <c r="R102" s="24" t="s">
        <v>745</v>
      </c>
      <c r="S102" s="22">
        <f t="shared" si="9"/>
        <v>53.2</v>
      </c>
      <c r="T102" s="5">
        <f t="shared" si="11"/>
        <v>0</v>
      </c>
      <c r="U102" s="6" t="str">
        <f t="shared" ref="U102:U133" si="12">IFERROR(E102/M102, "n/a")</f>
        <v>n/a</v>
      </c>
    </row>
    <row r="103" spans="1:21" ht="15" customHeight="1" x14ac:dyDescent="0.25">
      <c r="A103" s="53" t="s">
        <v>174</v>
      </c>
      <c r="B103" s="58" t="s">
        <v>101</v>
      </c>
      <c r="C103" s="47">
        <v>2.5</v>
      </c>
      <c r="D103" s="49">
        <v>50</v>
      </c>
      <c r="E103" s="49">
        <v>73.5</v>
      </c>
      <c r="F103" s="49">
        <v>79.5</v>
      </c>
      <c r="G103" s="49">
        <v>70.5</v>
      </c>
      <c r="H103" s="49">
        <v>70.5</v>
      </c>
      <c r="I103" s="49">
        <v>37.5</v>
      </c>
      <c r="J103" s="49">
        <v>30</v>
      </c>
      <c r="K103" s="49">
        <v>25.5</v>
      </c>
      <c r="L103" s="49">
        <v>33</v>
      </c>
      <c r="M103" s="49">
        <v>0</v>
      </c>
      <c r="N103" s="49">
        <v>19.5</v>
      </c>
      <c r="O103" s="49">
        <v>21</v>
      </c>
      <c r="P103" s="49">
        <v>0</v>
      </c>
      <c r="Q103" s="49">
        <v>40.5</v>
      </c>
      <c r="R103" s="24" t="s">
        <v>745</v>
      </c>
      <c r="S103" s="22">
        <f t="shared" si="9"/>
        <v>79.8</v>
      </c>
      <c r="T103" s="5">
        <f t="shared" ref="T103:T134" si="13">M103/C103</f>
        <v>0</v>
      </c>
      <c r="U103" s="6" t="str">
        <f t="shared" si="12"/>
        <v>n/a</v>
      </c>
    </row>
    <row r="104" spans="1:21" ht="15" customHeight="1" x14ac:dyDescent="0.25">
      <c r="A104" s="53" t="s">
        <v>175</v>
      </c>
      <c r="B104" s="58" t="s">
        <v>90</v>
      </c>
      <c r="C104" s="47">
        <v>3.8</v>
      </c>
      <c r="D104" s="46">
        <v>230</v>
      </c>
      <c r="E104" s="46">
        <v>45</v>
      </c>
      <c r="F104" s="46">
        <v>43</v>
      </c>
      <c r="G104" s="46">
        <v>48</v>
      </c>
      <c r="H104" s="46">
        <v>45</v>
      </c>
      <c r="I104" s="46">
        <v>15</v>
      </c>
      <c r="J104" s="46">
        <v>15</v>
      </c>
      <c r="K104" s="46">
        <v>12</v>
      </c>
      <c r="L104" s="46">
        <v>11</v>
      </c>
      <c r="M104" s="46">
        <v>2</v>
      </c>
      <c r="N104" s="46">
        <v>17</v>
      </c>
      <c r="O104" s="46">
        <v>16</v>
      </c>
      <c r="P104" s="46">
        <v>17</v>
      </c>
      <c r="Q104" s="46">
        <v>0</v>
      </c>
      <c r="R104" s="46" t="s">
        <v>261</v>
      </c>
      <c r="S104" s="22">
        <f t="shared" si="9"/>
        <v>25.789473684210527</v>
      </c>
      <c r="T104" s="5">
        <f t="shared" si="13"/>
        <v>0.52631578947368418</v>
      </c>
      <c r="U104" s="6">
        <f t="shared" si="12"/>
        <v>22.5</v>
      </c>
    </row>
    <row r="105" spans="1:21" ht="15" customHeight="1" x14ac:dyDescent="0.25">
      <c r="A105" s="53" t="s">
        <v>176</v>
      </c>
      <c r="B105" s="58" t="s">
        <v>90</v>
      </c>
      <c r="C105" s="47">
        <v>3.8</v>
      </c>
      <c r="D105" s="49">
        <v>230</v>
      </c>
      <c r="E105" s="49">
        <v>67.5</v>
      </c>
      <c r="F105" s="49">
        <v>64.5</v>
      </c>
      <c r="G105" s="49">
        <v>72</v>
      </c>
      <c r="H105" s="49">
        <v>67.5</v>
      </c>
      <c r="I105" s="49">
        <v>22.5</v>
      </c>
      <c r="J105" s="49">
        <v>22.5</v>
      </c>
      <c r="K105" s="49">
        <v>18</v>
      </c>
      <c r="L105" s="49">
        <v>16.5</v>
      </c>
      <c r="M105" s="49">
        <v>2</v>
      </c>
      <c r="N105" s="49">
        <v>25.5</v>
      </c>
      <c r="O105" s="49">
        <v>24</v>
      </c>
      <c r="P105" s="49">
        <v>25.5</v>
      </c>
      <c r="Q105" s="49">
        <v>0</v>
      </c>
      <c r="R105" s="46" t="s">
        <v>261</v>
      </c>
      <c r="S105" s="22">
        <f t="shared" si="9"/>
        <v>38.684210526315795</v>
      </c>
      <c r="T105" s="5">
        <f t="shared" si="13"/>
        <v>0.52631578947368418</v>
      </c>
      <c r="U105" s="6">
        <f t="shared" si="12"/>
        <v>33.75</v>
      </c>
    </row>
    <row r="106" spans="1:21" ht="15" customHeight="1" x14ac:dyDescent="0.25">
      <c r="A106" s="53" t="s">
        <v>177</v>
      </c>
      <c r="B106" s="58" t="s">
        <v>90</v>
      </c>
      <c r="C106" s="47">
        <v>4.2</v>
      </c>
      <c r="D106" s="46">
        <v>80</v>
      </c>
      <c r="E106" s="46">
        <v>35</v>
      </c>
      <c r="F106" s="46">
        <v>34</v>
      </c>
      <c r="G106" s="46">
        <v>40</v>
      </c>
      <c r="H106" s="46">
        <v>35</v>
      </c>
      <c r="I106" s="46">
        <v>11</v>
      </c>
      <c r="J106" s="46">
        <v>11</v>
      </c>
      <c r="K106" s="46">
        <v>8</v>
      </c>
      <c r="L106" s="46">
        <v>11</v>
      </c>
      <c r="M106" s="46">
        <v>8</v>
      </c>
      <c r="N106" s="46">
        <v>9</v>
      </c>
      <c r="O106" s="46">
        <v>13</v>
      </c>
      <c r="P106" s="46">
        <v>0</v>
      </c>
      <c r="Q106" s="46">
        <v>0</v>
      </c>
      <c r="R106" s="24" t="s">
        <v>745</v>
      </c>
      <c r="S106" s="22">
        <f t="shared" si="9"/>
        <v>18.095238095238095</v>
      </c>
      <c r="T106" s="5">
        <f t="shared" si="13"/>
        <v>1.9047619047619047</v>
      </c>
      <c r="U106" s="6">
        <f t="shared" si="12"/>
        <v>4.375</v>
      </c>
    </row>
    <row r="107" spans="1:21" ht="15" customHeight="1" x14ac:dyDescent="0.25">
      <c r="A107" s="53" t="s">
        <v>178</v>
      </c>
      <c r="B107" s="58" t="s">
        <v>90</v>
      </c>
      <c r="C107" s="47">
        <v>4.2</v>
      </c>
      <c r="D107" s="49">
        <v>80</v>
      </c>
      <c r="E107" s="49">
        <v>70</v>
      </c>
      <c r="F107" s="49">
        <v>68</v>
      </c>
      <c r="G107" s="49">
        <v>80</v>
      </c>
      <c r="H107" s="49">
        <v>70</v>
      </c>
      <c r="I107" s="49">
        <v>22</v>
      </c>
      <c r="J107" s="49">
        <v>22</v>
      </c>
      <c r="K107" s="49">
        <v>16</v>
      </c>
      <c r="L107" s="49">
        <v>22</v>
      </c>
      <c r="M107" s="49">
        <v>8</v>
      </c>
      <c r="N107" s="49">
        <v>18</v>
      </c>
      <c r="O107" s="49">
        <v>26</v>
      </c>
      <c r="P107" s="49">
        <v>0</v>
      </c>
      <c r="Q107" s="49">
        <v>0</v>
      </c>
      <c r="R107" s="24" t="s">
        <v>745</v>
      </c>
      <c r="S107" s="22">
        <f t="shared" si="9"/>
        <v>36.19047619047619</v>
      </c>
      <c r="T107" s="5">
        <f t="shared" si="13"/>
        <v>1.9047619047619047</v>
      </c>
      <c r="U107" s="6">
        <f t="shared" si="12"/>
        <v>8.75</v>
      </c>
    </row>
    <row r="108" spans="1:21" ht="15" customHeight="1" x14ac:dyDescent="0.25">
      <c r="A108" s="53" t="s">
        <v>179</v>
      </c>
      <c r="B108" s="58" t="s">
        <v>101</v>
      </c>
      <c r="C108" s="51">
        <v>1</v>
      </c>
      <c r="D108" s="48">
        <v>50</v>
      </c>
      <c r="E108" s="48">
        <v>20</v>
      </c>
      <c r="F108" s="48">
        <v>22</v>
      </c>
      <c r="G108" s="48">
        <v>19</v>
      </c>
      <c r="H108" s="48">
        <v>19</v>
      </c>
      <c r="I108" s="48">
        <v>14</v>
      </c>
      <c r="J108" s="48">
        <v>9</v>
      </c>
      <c r="K108" s="48">
        <v>8</v>
      </c>
      <c r="L108" s="48">
        <v>18</v>
      </c>
      <c r="M108" s="48">
        <v>0</v>
      </c>
      <c r="N108" s="48">
        <v>10</v>
      </c>
      <c r="O108" s="48">
        <v>9</v>
      </c>
      <c r="P108" s="48">
        <v>8</v>
      </c>
      <c r="Q108" s="48">
        <v>12</v>
      </c>
      <c r="R108" s="50" t="s">
        <v>260</v>
      </c>
      <c r="S108" s="22">
        <f t="shared" si="9"/>
        <v>69</v>
      </c>
      <c r="T108" s="5">
        <f t="shared" si="13"/>
        <v>0</v>
      </c>
      <c r="U108" s="6" t="str">
        <f t="shared" si="12"/>
        <v>n/a</v>
      </c>
    </row>
    <row r="109" spans="1:21" ht="15" customHeight="1" x14ac:dyDescent="0.25">
      <c r="A109" s="53" t="s">
        <v>180</v>
      </c>
      <c r="B109" s="58" t="s">
        <v>101</v>
      </c>
      <c r="C109" s="47">
        <v>1</v>
      </c>
      <c r="D109" s="49">
        <v>50</v>
      </c>
      <c r="E109" s="49">
        <v>30</v>
      </c>
      <c r="F109" s="49">
        <v>33</v>
      </c>
      <c r="G109" s="49">
        <v>28.5</v>
      </c>
      <c r="H109" s="49">
        <v>28.5</v>
      </c>
      <c r="I109" s="49">
        <v>21</v>
      </c>
      <c r="J109" s="49">
        <v>13.5</v>
      </c>
      <c r="K109" s="49">
        <v>12</v>
      </c>
      <c r="L109" s="49">
        <v>27</v>
      </c>
      <c r="M109" s="49">
        <v>0</v>
      </c>
      <c r="N109" s="49">
        <v>15</v>
      </c>
      <c r="O109" s="49">
        <v>13.5</v>
      </c>
      <c r="P109" s="49">
        <v>12</v>
      </c>
      <c r="Q109" s="49">
        <v>18</v>
      </c>
      <c r="R109" s="50" t="s">
        <v>260</v>
      </c>
      <c r="S109" s="22">
        <f t="shared" si="9"/>
        <v>103.5</v>
      </c>
      <c r="T109" s="5">
        <f t="shared" si="13"/>
        <v>0</v>
      </c>
      <c r="U109" s="6" t="str">
        <f t="shared" si="12"/>
        <v>n/a</v>
      </c>
    </row>
    <row r="110" spans="1:21" ht="15" customHeight="1" x14ac:dyDescent="0.25">
      <c r="A110" s="53" t="s">
        <v>181</v>
      </c>
      <c r="B110" s="58" t="s">
        <v>101</v>
      </c>
      <c r="C110" s="51">
        <v>1</v>
      </c>
      <c r="D110" s="48">
        <v>50</v>
      </c>
      <c r="E110" s="48">
        <v>14</v>
      </c>
      <c r="F110" s="48">
        <v>15</v>
      </c>
      <c r="G110" s="48">
        <v>13</v>
      </c>
      <c r="H110" s="48">
        <v>13</v>
      </c>
      <c r="I110" s="48">
        <v>9</v>
      </c>
      <c r="J110" s="48">
        <v>9</v>
      </c>
      <c r="K110" s="48">
        <v>8</v>
      </c>
      <c r="L110" s="48">
        <v>12</v>
      </c>
      <c r="M110" s="46">
        <v>0</v>
      </c>
      <c r="N110" s="46">
        <v>7</v>
      </c>
      <c r="O110" s="46">
        <v>0</v>
      </c>
      <c r="P110" s="46">
        <v>0</v>
      </c>
      <c r="Q110" s="46">
        <v>0</v>
      </c>
      <c r="R110" s="24" t="s">
        <v>745</v>
      </c>
      <c r="S110" s="22">
        <f t="shared" si="9"/>
        <v>52</v>
      </c>
      <c r="T110" s="5">
        <f t="shared" si="13"/>
        <v>0</v>
      </c>
      <c r="U110" s="6" t="str">
        <f t="shared" si="12"/>
        <v>n/a</v>
      </c>
    </row>
    <row r="111" spans="1:21" ht="15" customHeight="1" x14ac:dyDescent="0.25">
      <c r="A111" s="53" t="s">
        <v>182</v>
      </c>
      <c r="B111" s="58" t="s">
        <v>101</v>
      </c>
      <c r="C111" s="47">
        <v>1</v>
      </c>
      <c r="D111" s="49">
        <v>50</v>
      </c>
      <c r="E111" s="49">
        <v>28</v>
      </c>
      <c r="F111" s="49">
        <v>30</v>
      </c>
      <c r="G111" s="49">
        <v>26</v>
      </c>
      <c r="H111" s="49">
        <v>26</v>
      </c>
      <c r="I111" s="49">
        <v>18</v>
      </c>
      <c r="J111" s="49">
        <v>18</v>
      </c>
      <c r="K111" s="49">
        <v>16</v>
      </c>
      <c r="L111" s="49">
        <v>24</v>
      </c>
      <c r="M111" s="49">
        <v>0</v>
      </c>
      <c r="N111" s="49">
        <v>14</v>
      </c>
      <c r="O111" s="49">
        <v>0</v>
      </c>
      <c r="P111" s="49">
        <v>0</v>
      </c>
      <c r="Q111" s="49">
        <v>0</v>
      </c>
      <c r="R111" s="24" t="s">
        <v>745</v>
      </c>
      <c r="S111" s="22">
        <f t="shared" si="9"/>
        <v>104</v>
      </c>
      <c r="T111" s="5">
        <f t="shared" si="13"/>
        <v>0</v>
      </c>
      <c r="U111" s="6" t="str">
        <f t="shared" si="12"/>
        <v>n/a</v>
      </c>
    </row>
    <row r="112" spans="1:21" ht="15" customHeight="1" x14ac:dyDescent="0.25">
      <c r="A112" s="53" t="s">
        <v>183</v>
      </c>
      <c r="B112" s="58" t="s">
        <v>101</v>
      </c>
      <c r="C112" s="47">
        <v>0.5</v>
      </c>
      <c r="D112" s="46">
        <v>40</v>
      </c>
      <c r="E112" s="46">
        <v>11</v>
      </c>
      <c r="F112" s="46">
        <v>12</v>
      </c>
      <c r="G112" s="46">
        <v>11</v>
      </c>
      <c r="H112" s="46">
        <v>11</v>
      </c>
      <c r="I112" s="46">
        <v>5</v>
      </c>
      <c r="J112" s="46">
        <v>5</v>
      </c>
      <c r="K112" s="46">
        <v>5</v>
      </c>
      <c r="L112" s="46">
        <v>9</v>
      </c>
      <c r="M112" s="46">
        <v>0</v>
      </c>
      <c r="N112" s="46">
        <v>4</v>
      </c>
      <c r="O112" s="46">
        <v>4</v>
      </c>
      <c r="P112" s="46">
        <v>8</v>
      </c>
      <c r="Q112" s="46">
        <v>16</v>
      </c>
      <c r="R112" s="24" t="s">
        <v>745</v>
      </c>
      <c r="S112" s="22">
        <f t="shared" si="9"/>
        <v>70</v>
      </c>
      <c r="T112" s="5">
        <f t="shared" si="13"/>
        <v>0</v>
      </c>
      <c r="U112" s="6" t="str">
        <f t="shared" si="12"/>
        <v>n/a</v>
      </c>
    </row>
    <row r="113" spans="1:21" ht="15" customHeight="1" x14ac:dyDescent="0.25">
      <c r="A113" s="53" t="s">
        <v>184</v>
      </c>
      <c r="B113" s="58" t="s">
        <v>101</v>
      </c>
      <c r="C113" s="47">
        <v>0.5</v>
      </c>
      <c r="D113" s="49">
        <v>40</v>
      </c>
      <c r="E113" s="49">
        <v>22</v>
      </c>
      <c r="F113" s="49">
        <v>24</v>
      </c>
      <c r="G113" s="49">
        <v>22</v>
      </c>
      <c r="H113" s="49">
        <v>22</v>
      </c>
      <c r="I113" s="49">
        <v>10</v>
      </c>
      <c r="J113" s="49">
        <v>10</v>
      </c>
      <c r="K113" s="49">
        <v>10</v>
      </c>
      <c r="L113" s="49">
        <v>18</v>
      </c>
      <c r="M113" s="49">
        <v>0</v>
      </c>
      <c r="N113" s="49">
        <v>8</v>
      </c>
      <c r="O113" s="49">
        <v>8</v>
      </c>
      <c r="P113" s="49">
        <v>16</v>
      </c>
      <c r="Q113" s="49">
        <v>32</v>
      </c>
      <c r="R113" s="24" t="s">
        <v>745</v>
      </c>
      <c r="S113" s="22">
        <f t="shared" si="9"/>
        <v>140</v>
      </c>
      <c r="T113" s="5">
        <f t="shared" si="13"/>
        <v>0</v>
      </c>
      <c r="U113" s="6" t="str">
        <f t="shared" si="12"/>
        <v>n/a</v>
      </c>
    </row>
    <row r="114" spans="1:21" ht="15" customHeight="1" x14ac:dyDescent="0.25">
      <c r="A114" s="53" t="s">
        <v>185</v>
      </c>
      <c r="B114" s="58" t="s">
        <v>90</v>
      </c>
      <c r="C114" s="51">
        <v>7</v>
      </c>
      <c r="D114" s="48">
        <v>150</v>
      </c>
      <c r="E114" s="48">
        <v>100</v>
      </c>
      <c r="F114" s="48">
        <v>89</v>
      </c>
      <c r="G114" s="48">
        <v>113</v>
      </c>
      <c r="H114" s="48">
        <v>100</v>
      </c>
      <c r="I114" s="48">
        <v>14</v>
      </c>
      <c r="J114" s="48">
        <v>15</v>
      </c>
      <c r="K114" s="48">
        <v>23</v>
      </c>
      <c r="L114" s="48">
        <v>14</v>
      </c>
      <c r="M114" s="48">
        <v>16</v>
      </c>
      <c r="N114" s="48">
        <v>13</v>
      </c>
      <c r="O114" s="48">
        <v>25</v>
      </c>
      <c r="P114" s="48">
        <v>0</v>
      </c>
      <c r="Q114" s="48">
        <v>0</v>
      </c>
      <c r="R114" s="24" t="s">
        <v>745</v>
      </c>
      <c r="S114" s="22">
        <f t="shared" si="9"/>
        <v>23.714285714285715</v>
      </c>
      <c r="T114" s="5">
        <f t="shared" si="13"/>
        <v>2.2857142857142856</v>
      </c>
      <c r="U114" s="6">
        <f t="shared" si="12"/>
        <v>6.25</v>
      </c>
    </row>
    <row r="115" spans="1:21" ht="15" customHeight="1" x14ac:dyDescent="0.25">
      <c r="A115" s="53" t="s">
        <v>186</v>
      </c>
      <c r="B115" s="58" t="s">
        <v>90</v>
      </c>
      <c r="C115" s="47">
        <v>7</v>
      </c>
      <c r="D115" s="49">
        <v>150</v>
      </c>
      <c r="E115" s="49">
        <v>150</v>
      </c>
      <c r="F115" s="49">
        <v>133.5</v>
      </c>
      <c r="G115" s="49">
        <v>169.5</v>
      </c>
      <c r="H115" s="49">
        <v>150</v>
      </c>
      <c r="I115" s="49">
        <v>21</v>
      </c>
      <c r="J115" s="49">
        <v>22.5</v>
      </c>
      <c r="K115" s="49">
        <v>34.5</v>
      </c>
      <c r="L115" s="49">
        <v>21</v>
      </c>
      <c r="M115" s="49">
        <v>16</v>
      </c>
      <c r="N115" s="49">
        <v>19.5</v>
      </c>
      <c r="O115" s="49">
        <v>37.5</v>
      </c>
      <c r="P115" s="49">
        <v>0</v>
      </c>
      <c r="Q115" s="49">
        <v>0</v>
      </c>
      <c r="R115" s="24" t="s">
        <v>745</v>
      </c>
      <c r="S115" s="22">
        <f t="shared" si="9"/>
        <v>35.571428571428569</v>
      </c>
      <c r="T115" s="5">
        <f t="shared" si="13"/>
        <v>2.2857142857142856</v>
      </c>
      <c r="U115" s="6">
        <f t="shared" si="12"/>
        <v>9.375</v>
      </c>
    </row>
    <row r="116" spans="1:21" ht="15" customHeight="1" x14ac:dyDescent="0.25">
      <c r="A116" s="53" t="s">
        <v>187</v>
      </c>
      <c r="B116" s="58" t="s">
        <v>104</v>
      </c>
      <c r="C116" s="51">
        <v>2</v>
      </c>
      <c r="D116" s="48">
        <v>65</v>
      </c>
      <c r="E116" s="48">
        <v>25</v>
      </c>
      <c r="F116" s="48">
        <v>27</v>
      </c>
      <c r="G116" s="48">
        <v>25</v>
      </c>
      <c r="H116" s="48">
        <v>25</v>
      </c>
      <c r="I116" s="48">
        <v>14</v>
      </c>
      <c r="J116" s="48">
        <v>12</v>
      </c>
      <c r="K116" s="48">
        <v>15</v>
      </c>
      <c r="L116" s="48">
        <v>14</v>
      </c>
      <c r="M116" s="48">
        <v>0</v>
      </c>
      <c r="N116" s="48">
        <v>11</v>
      </c>
      <c r="O116" s="48">
        <v>9</v>
      </c>
      <c r="P116" s="48">
        <v>5</v>
      </c>
      <c r="Q116" s="48">
        <v>9</v>
      </c>
      <c r="R116" s="24" t="s">
        <v>745</v>
      </c>
      <c r="S116" s="22">
        <f t="shared" si="9"/>
        <v>40</v>
      </c>
      <c r="T116" s="5">
        <f t="shared" si="13"/>
        <v>0</v>
      </c>
      <c r="U116" s="6" t="str">
        <f t="shared" si="12"/>
        <v>n/a</v>
      </c>
    </row>
    <row r="117" spans="1:21" ht="15" customHeight="1" x14ac:dyDescent="0.25">
      <c r="A117" s="53" t="s">
        <v>188</v>
      </c>
      <c r="B117" s="58" t="s">
        <v>104</v>
      </c>
      <c r="C117" s="47">
        <v>2</v>
      </c>
      <c r="D117" s="49">
        <v>65</v>
      </c>
      <c r="E117" s="49">
        <v>50</v>
      </c>
      <c r="F117" s="49">
        <v>54</v>
      </c>
      <c r="G117" s="49">
        <v>50</v>
      </c>
      <c r="H117" s="49">
        <v>50</v>
      </c>
      <c r="I117" s="49">
        <v>28</v>
      </c>
      <c r="J117" s="49">
        <v>24</v>
      </c>
      <c r="K117" s="49">
        <v>30</v>
      </c>
      <c r="L117" s="49">
        <v>28</v>
      </c>
      <c r="M117" s="49">
        <v>0</v>
      </c>
      <c r="N117" s="49">
        <v>22</v>
      </c>
      <c r="O117" s="49">
        <v>18</v>
      </c>
      <c r="P117" s="49">
        <v>10</v>
      </c>
      <c r="Q117" s="49">
        <v>18</v>
      </c>
      <c r="R117" s="24" t="s">
        <v>745</v>
      </c>
      <c r="S117" s="22">
        <f t="shared" si="9"/>
        <v>80</v>
      </c>
      <c r="T117" s="5">
        <f t="shared" si="13"/>
        <v>0</v>
      </c>
      <c r="U117" s="6" t="str">
        <f t="shared" si="12"/>
        <v>n/a</v>
      </c>
    </row>
    <row r="118" spans="1:21" ht="15" customHeight="1" x14ac:dyDescent="0.25">
      <c r="A118" s="53" t="s">
        <v>189</v>
      </c>
      <c r="B118" s="58" t="s">
        <v>90</v>
      </c>
      <c r="C118" s="47">
        <v>5</v>
      </c>
      <c r="D118" s="46">
        <v>75</v>
      </c>
      <c r="E118" s="46">
        <v>69</v>
      </c>
      <c r="F118" s="46">
        <v>69</v>
      </c>
      <c r="G118" s="46">
        <v>72</v>
      </c>
      <c r="H118" s="46">
        <v>65</v>
      </c>
      <c r="I118" s="46">
        <v>11</v>
      </c>
      <c r="J118" s="46">
        <v>11</v>
      </c>
      <c r="K118" s="46">
        <v>8</v>
      </c>
      <c r="L118" s="46">
        <v>11</v>
      </c>
      <c r="M118" s="46">
        <v>9</v>
      </c>
      <c r="N118" s="46">
        <v>14</v>
      </c>
      <c r="O118" s="46">
        <v>14</v>
      </c>
      <c r="P118" s="46">
        <v>13</v>
      </c>
      <c r="Q118" s="46">
        <v>13</v>
      </c>
      <c r="R118" s="24" t="s">
        <v>745</v>
      </c>
      <c r="S118" s="22">
        <f t="shared" si="9"/>
        <v>22</v>
      </c>
      <c r="T118" s="5">
        <f t="shared" si="13"/>
        <v>1.8</v>
      </c>
      <c r="U118" s="6">
        <f t="shared" si="12"/>
        <v>7.666666666666667</v>
      </c>
    </row>
    <row r="119" spans="1:21" ht="15" customHeight="1" x14ac:dyDescent="0.25">
      <c r="A119" s="53" t="s">
        <v>190</v>
      </c>
      <c r="B119" s="58" t="s">
        <v>90</v>
      </c>
      <c r="C119" s="47">
        <v>5</v>
      </c>
      <c r="D119" s="49">
        <v>75</v>
      </c>
      <c r="E119" s="49">
        <v>103.5</v>
      </c>
      <c r="F119" s="49">
        <v>103.5</v>
      </c>
      <c r="G119" s="49">
        <v>108</v>
      </c>
      <c r="H119" s="49">
        <v>97.5</v>
      </c>
      <c r="I119" s="49">
        <v>16.5</v>
      </c>
      <c r="J119" s="49">
        <v>16.5</v>
      </c>
      <c r="K119" s="49">
        <v>12</v>
      </c>
      <c r="L119" s="49">
        <v>16.5</v>
      </c>
      <c r="M119" s="49">
        <v>9</v>
      </c>
      <c r="N119" s="49">
        <v>21</v>
      </c>
      <c r="O119" s="49">
        <v>21</v>
      </c>
      <c r="P119" s="49">
        <v>19.5</v>
      </c>
      <c r="Q119" s="49">
        <v>19.5</v>
      </c>
      <c r="R119" s="24" t="s">
        <v>745</v>
      </c>
      <c r="S119" s="22">
        <f t="shared" si="9"/>
        <v>33</v>
      </c>
      <c r="T119" s="5">
        <f t="shared" si="13"/>
        <v>1.8</v>
      </c>
      <c r="U119" s="6">
        <f t="shared" si="12"/>
        <v>11.5</v>
      </c>
    </row>
    <row r="120" spans="1:21" ht="15" customHeight="1" x14ac:dyDescent="0.25">
      <c r="A120" s="53" t="s">
        <v>191</v>
      </c>
      <c r="B120" s="58" t="s">
        <v>101</v>
      </c>
      <c r="C120" s="47">
        <v>1.8</v>
      </c>
      <c r="D120" s="46">
        <v>65</v>
      </c>
      <c r="E120" s="46">
        <v>36</v>
      </c>
      <c r="F120" s="46">
        <v>38</v>
      </c>
      <c r="G120" s="46">
        <v>35</v>
      </c>
      <c r="H120" s="46">
        <v>35</v>
      </c>
      <c r="I120" s="46">
        <v>18</v>
      </c>
      <c r="J120" s="46">
        <v>17</v>
      </c>
      <c r="K120" s="46">
        <v>22</v>
      </c>
      <c r="L120" s="46">
        <v>22</v>
      </c>
      <c r="M120" s="46">
        <v>0</v>
      </c>
      <c r="N120" s="46">
        <v>21</v>
      </c>
      <c r="O120" s="46">
        <v>29</v>
      </c>
      <c r="P120" s="46">
        <v>9</v>
      </c>
      <c r="Q120" s="46">
        <v>0</v>
      </c>
      <c r="R120" s="24" t="s">
        <v>745</v>
      </c>
      <c r="S120" s="22">
        <f t="shared" si="9"/>
        <v>63.888888888888886</v>
      </c>
      <c r="T120" s="5">
        <f t="shared" si="13"/>
        <v>0</v>
      </c>
      <c r="U120" s="6" t="str">
        <f t="shared" si="12"/>
        <v>n/a</v>
      </c>
    </row>
    <row r="121" spans="1:21" ht="15" customHeight="1" x14ac:dyDescent="0.25">
      <c r="A121" s="53" t="s">
        <v>192</v>
      </c>
      <c r="B121" s="58" t="s">
        <v>101</v>
      </c>
      <c r="C121" s="47">
        <v>1.8</v>
      </c>
      <c r="D121" s="49">
        <v>65</v>
      </c>
      <c r="E121" s="49">
        <v>72</v>
      </c>
      <c r="F121" s="49">
        <v>76</v>
      </c>
      <c r="G121" s="49">
        <v>70</v>
      </c>
      <c r="H121" s="49">
        <v>70</v>
      </c>
      <c r="I121" s="49">
        <v>36</v>
      </c>
      <c r="J121" s="49">
        <v>34</v>
      </c>
      <c r="K121" s="49">
        <v>44</v>
      </c>
      <c r="L121" s="49">
        <v>44</v>
      </c>
      <c r="M121" s="49">
        <v>0</v>
      </c>
      <c r="N121" s="49">
        <v>42</v>
      </c>
      <c r="O121" s="49">
        <v>58</v>
      </c>
      <c r="P121" s="49">
        <v>18</v>
      </c>
      <c r="Q121" s="49">
        <v>0</v>
      </c>
      <c r="R121" s="24" t="s">
        <v>745</v>
      </c>
      <c r="S121" s="22">
        <f t="shared" si="9"/>
        <v>127.77777777777777</v>
      </c>
      <c r="T121" s="5">
        <f t="shared" si="13"/>
        <v>0</v>
      </c>
      <c r="U121" s="6" t="str">
        <f t="shared" si="12"/>
        <v>n/a</v>
      </c>
    </row>
    <row r="122" spans="1:21" ht="15" customHeight="1" x14ac:dyDescent="0.25">
      <c r="A122" s="53" t="s">
        <v>193</v>
      </c>
      <c r="B122" s="58" t="s">
        <v>90</v>
      </c>
      <c r="C122" s="51">
        <v>6.6</v>
      </c>
      <c r="D122" s="48">
        <v>90</v>
      </c>
      <c r="E122" s="48">
        <v>66</v>
      </c>
      <c r="F122" s="48">
        <v>62</v>
      </c>
      <c r="G122" s="48">
        <v>71</v>
      </c>
      <c r="H122" s="48">
        <v>66</v>
      </c>
      <c r="I122" s="48">
        <v>10</v>
      </c>
      <c r="J122" s="48">
        <v>10</v>
      </c>
      <c r="K122" s="48">
        <v>6</v>
      </c>
      <c r="L122" s="48">
        <v>10</v>
      </c>
      <c r="M122" s="48">
        <v>12</v>
      </c>
      <c r="N122" s="48">
        <v>12</v>
      </c>
      <c r="O122" s="48">
        <v>14</v>
      </c>
      <c r="P122" s="48">
        <v>0</v>
      </c>
      <c r="Q122" s="48">
        <v>0</v>
      </c>
      <c r="R122" s="46" t="s">
        <v>635</v>
      </c>
      <c r="S122" s="22">
        <f t="shared" si="9"/>
        <v>15.454545454545455</v>
      </c>
      <c r="T122" s="5">
        <f t="shared" si="13"/>
        <v>1.8181818181818183</v>
      </c>
      <c r="U122" s="6">
        <f t="shared" si="12"/>
        <v>5.5</v>
      </c>
    </row>
    <row r="123" spans="1:21" ht="15" customHeight="1" x14ac:dyDescent="0.25">
      <c r="A123" s="53" t="s">
        <v>194</v>
      </c>
      <c r="B123" s="58" t="s">
        <v>90</v>
      </c>
      <c r="C123" s="47">
        <v>6.6</v>
      </c>
      <c r="D123" s="49">
        <v>90</v>
      </c>
      <c r="E123" s="49">
        <v>132</v>
      </c>
      <c r="F123" s="49">
        <v>124</v>
      </c>
      <c r="G123" s="49">
        <v>142</v>
      </c>
      <c r="H123" s="49">
        <v>132</v>
      </c>
      <c r="I123" s="49">
        <v>20</v>
      </c>
      <c r="J123" s="49">
        <v>20</v>
      </c>
      <c r="K123" s="49">
        <v>12</v>
      </c>
      <c r="L123" s="49">
        <v>20</v>
      </c>
      <c r="M123" s="49">
        <v>12</v>
      </c>
      <c r="N123" s="49">
        <v>24</v>
      </c>
      <c r="O123" s="49">
        <v>28</v>
      </c>
      <c r="P123" s="49">
        <v>0</v>
      </c>
      <c r="Q123" s="49">
        <v>0</v>
      </c>
      <c r="R123" s="46" t="s">
        <v>635</v>
      </c>
      <c r="S123" s="22">
        <f t="shared" si="9"/>
        <v>30.90909090909091</v>
      </c>
      <c r="T123" s="5">
        <f t="shared" si="13"/>
        <v>1.8181818181818183</v>
      </c>
      <c r="U123" s="6">
        <f t="shared" si="12"/>
        <v>11</v>
      </c>
    </row>
    <row r="124" spans="1:21" ht="15" customHeight="1" x14ac:dyDescent="0.25">
      <c r="A124" s="53" t="s">
        <v>195</v>
      </c>
      <c r="B124" s="58" t="s">
        <v>101</v>
      </c>
      <c r="C124" s="47">
        <v>0.6</v>
      </c>
      <c r="D124" s="46">
        <v>55</v>
      </c>
      <c r="E124" s="46">
        <v>30</v>
      </c>
      <c r="F124" s="46">
        <v>32</v>
      </c>
      <c r="G124" s="46">
        <v>28</v>
      </c>
      <c r="H124" s="46">
        <v>28</v>
      </c>
      <c r="I124" s="46">
        <v>26</v>
      </c>
      <c r="J124" s="46">
        <v>19</v>
      </c>
      <c r="K124" s="46">
        <v>17</v>
      </c>
      <c r="L124" s="46">
        <v>19</v>
      </c>
      <c r="M124" s="46">
        <v>0</v>
      </c>
      <c r="N124" s="46">
        <v>33</v>
      </c>
      <c r="O124" s="46">
        <v>21</v>
      </c>
      <c r="P124" s="46">
        <v>19</v>
      </c>
      <c r="Q124" s="46">
        <v>22</v>
      </c>
      <c r="R124" s="24" t="s">
        <v>745</v>
      </c>
      <c r="S124" s="22">
        <f t="shared" si="9"/>
        <v>185</v>
      </c>
      <c r="T124" s="5">
        <f t="shared" si="13"/>
        <v>0</v>
      </c>
      <c r="U124" s="6" t="str">
        <f t="shared" si="12"/>
        <v>n/a</v>
      </c>
    </row>
    <row r="125" spans="1:21" ht="15" customHeight="1" x14ac:dyDescent="0.25">
      <c r="A125" s="53" t="s">
        <v>196</v>
      </c>
      <c r="B125" s="58" t="s">
        <v>101</v>
      </c>
      <c r="C125" s="47">
        <v>0.6</v>
      </c>
      <c r="D125" s="49">
        <v>55</v>
      </c>
      <c r="E125" s="49">
        <v>45</v>
      </c>
      <c r="F125" s="49">
        <v>48</v>
      </c>
      <c r="G125" s="49">
        <v>42</v>
      </c>
      <c r="H125" s="49">
        <v>42</v>
      </c>
      <c r="I125" s="49">
        <v>39</v>
      </c>
      <c r="J125" s="49">
        <v>28.5</v>
      </c>
      <c r="K125" s="49">
        <v>25.5</v>
      </c>
      <c r="L125" s="49">
        <v>28.5</v>
      </c>
      <c r="M125" s="49">
        <v>0</v>
      </c>
      <c r="N125" s="49">
        <v>49.5</v>
      </c>
      <c r="O125" s="49">
        <v>31.5</v>
      </c>
      <c r="P125" s="49">
        <v>28.5</v>
      </c>
      <c r="Q125" s="49">
        <v>33</v>
      </c>
      <c r="R125" s="24" t="s">
        <v>745</v>
      </c>
      <c r="S125" s="22">
        <f t="shared" si="9"/>
        <v>277.5</v>
      </c>
      <c r="T125" s="5">
        <f t="shared" si="13"/>
        <v>0</v>
      </c>
      <c r="U125" s="6" t="str">
        <f t="shared" si="12"/>
        <v>n/a</v>
      </c>
    </row>
    <row r="126" spans="1:21" ht="15" customHeight="1" x14ac:dyDescent="0.25">
      <c r="A126" s="53" t="s">
        <v>197</v>
      </c>
      <c r="B126" s="58" t="s">
        <v>101</v>
      </c>
      <c r="C126" s="51">
        <v>0.6</v>
      </c>
      <c r="D126" s="48">
        <v>55</v>
      </c>
      <c r="E126" s="48">
        <v>30</v>
      </c>
      <c r="F126" s="48">
        <v>32</v>
      </c>
      <c r="G126" s="48">
        <v>28</v>
      </c>
      <c r="H126" s="48">
        <v>28</v>
      </c>
      <c r="I126" s="48">
        <v>26</v>
      </c>
      <c r="J126" s="48">
        <v>19</v>
      </c>
      <c r="K126" s="48">
        <v>17</v>
      </c>
      <c r="L126" s="48">
        <v>19</v>
      </c>
      <c r="M126" s="48">
        <v>0</v>
      </c>
      <c r="N126" s="48">
        <v>33</v>
      </c>
      <c r="O126" s="48">
        <v>21</v>
      </c>
      <c r="P126" s="48">
        <v>19</v>
      </c>
      <c r="Q126" s="48">
        <v>22</v>
      </c>
      <c r="R126" s="24" t="s">
        <v>745</v>
      </c>
      <c r="S126" s="22">
        <f t="shared" si="9"/>
        <v>185</v>
      </c>
      <c r="T126" s="5">
        <f t="shared" si="13"/>
        <v>0</v>
      </c>
      <c r="U126" s="6" t="str">
        <f t="shared" si="12"/>
        <v>n/a</v>
      </c>
    </row>
    <row r="127" spans="1:21" ht="15" customHeight="1" x14ac:dyDescent="0.25">
      <c r="A127" s="53" t="s">
        <v>198</v>
      </c>
      <c r="B127" s="58" t="s">
        <v>101</v>
      </c>
      <c r="C127" s="47">
        <v>0.6</v>
      </c>
      <c r="D127" s="49">
        <v>55</v>
      </c>
      <c r="E127" s="49">
        <v>45</v>
      </c>
      <c r="F127" s="49">
        <v>48</v>
      </c>
      <c r="G127" s="49">
        <v>42</v>
      </c>
      <c r="H127" s="49">
        <v>42</v>
      </c>
      <c r="I127" s="49">
        <v>39</v>
      </c>
      <c r="J127" s="49">
        <v>28.5</v>
      </c>
      <c r="K127" s="49">
        <v>25.5</v>
      </c>
      <c r="L127" s="49">
        <v>28.5</v>
      </c>
      <c r="M127" s="49">
        <v>0</v>
      </c>
      <c r="N127" s="49">
        <v>49.5</v>
      </c>
      <c r="O127" s="49">
        <v>31.5</v>
      </c>
      <c r="P127" s="49">
        <v>28.5</v>
      </c>
      <c r="Q127" s="49">
        <v>33</v>
      </c>
      <c r="R127" s="24" t="s">
        <v>745</v>
      </c>
      <c r="S127" s="22">
        <f t="shared" si="9"/>
        <v>277.5</v>
      </c>
      <c r="T127" s="5">
        <f t="shared" si="13"/>
        <v>0</v>
      </c>
      <c r="U127" s="6" t="str">
        <f t="shared" si="12"/>
        <v>n/a</v>
      </c>
    </row>
    <row r="128" spans="1:21" ht="15" customHeight="1" x14ac:dyDescent="0.25">
      <c r="A128" s="53" t="s">
        <v>199</v>
      </c>
      <c r="B128" s="58" t="s">
        <v>808</v>
      </c>
      <c r="C128" s="47">
        <v>0.8</v>
      </c>
      <c r="D128" s="46">
        <v>35</v>
      </c>
      <c r="E128" s="46">
        <v>35</v>
      </c>
      <c r="F128" s="46">
        <v>37</v>
      </c>
      <c r="G128" s="46">
        <v>33</v>
      </c>
      <c r="H128" s="46">
        <v>33</v>
      </c>
      <c r="I128" s="48">
        <v>25</v>
      </c>
      <c r="J128" s="48">
        <v>38</v>
      </c>
      <c r="K128" s="48">
        <v>25</v>
      </c>
      <c r="L128" s="48">
        <v>25</v>
      </c>
      <c r="M128" s="48">
        <v>0</v>
      </c>
      <c r="N128" s="48">
        <v>16</v>
      </c>
      <c r="O128" s="48">
        <v>14</v>
      </c>
      <c r="P128" s="48">
        <v>20</v>
      </c>
      <c r="Q128" s="48">
        <v>18</v>
      </c>
      <c r="R128" s="48" t="s">
        <v>259</v>
      </c>
      <c r="S128" s="22">
        <f t="shared" si="9"/>
        <v>185</v>
      </c>
      <c r="T128" s="5">
        <f t="shared" si="13"/>
        <v>0</v>
      </c>
      <c r="U128" s="6" t="str">
        <f t="shared" si="12"/>
        <v>n/a</v>
      </c>
    </row>
    <row r="129" spans="1:21" ht="15" customHeight="1" x14ac:dyDescent="0.25">
      <c r="A129" s="53" t="s">
        <v>200</v>
      </c>
      <c r="B129" s="58" t="s">
        <v>808</v>
      </c>
      <c r="C129" s="47">
        <v>0.8</v>
      </c>
      <c r="D129" s="49">
        <v>35</v>
      </c>
      <c r="E129" s="49">
        <v>52.5</v>
      </c>
      <c r="F129" s="49">
        <v>55.5</v>
      </c>
      <c r="G129" s="49">
        <v>49.5</v>
      </c>
      <c r="H129" s="49">
        <v>49.5</v>
      </c>
      <c r="I129" s="49">
        <v>37.5</v>
      </c>
      <c r="J129" s="49">
        <v>57</v>
      </c>
      <c r="K129" s="49">
        <v>37.5</v>
      </c>
      <c r="L129" s="49">
        <v>37.5</v>
      </c>
      <c r="M129" s="49">
        <v>0</v>
      </c>
      <c r="N129" s="49">
        <v>24</v>
      </c>
      <c r="O129" s="49">
        <v>21</v>
      </c>
      <c r="P129" s="49">
        <v>30</v>
      </c>
      <c r="Q129" s="49">
        <v>27</v>
      </c>
      <c r="R129" s="48" t="s">
        <v>259</v>
      </c>
      <c r="S129" s="22">
        <f t="shared" si="9"/>
        <v>277.5</v>
      </c>
      <c r="T129" s="5">
        <f t="shared" si="13"/>
        <v>0</v>
      </c>
      <c r="U129" s="6" t="str">
        <f t="shared" si="12"/>
        <v>n/a</v>
      </c>
    </row>
    <row r="130" spans="1:21" ht="15" customHeight="1" x14ac:dyDescent="0.25">
      <c r="A130" s="53" t="s">
        <v>201</v>
      </c>
      <c r="B130" s="58" t="s">
        <v>101</v>
      </c>
      <c r="C130" s="51">
        <v>1.5</v>
      </c>
      <c r="D130" s="48">
        <v>50</v>
      </c>
      <c r="E130" s="48">
        <v>19</v>
      </c>
      <c r="F130" s="48">
        <v>20</v>
      </c>
      <c r="G130" s="48">
        <v>19</v>
      </c>
      <c r="H130" s="48">
        <v>19</v>
      </c>
      <c r="I130" s="48">
        <v>11</v>
      </c>
      <c r="J130" s="48">
        <v>9</v>
      </c>
      <c r="K130" s="48">
        <v>10</v>
      </c>
      <c r="L130" s="48">
        <v>19</v>
      </c>
      <c r="M130" s="48">
        <v>0</v>
      </c>
      <c r="N130" s="48">
        <v>9</v>
      </c>
      <c r="O130" s="48">
        <v>9</v>
      </c>
      <c r="P130" s="48">
        <v>12</v>
      </c>
      <c r="Q130" s="48">
        <v>12</v>
      </c>
      <c r="R130" s="50" t="s">
        <v>202</v>
      </c>
      <c r="S130" s="22">
        <f t="shared" si="9"/>
        <v>45.333333333333336</v>
      </c>
      <c r="T130" s="5">
        <f t="shared" si="13"/>
        <v>0</v>
      </c>
      <c r="U130" s="6" t="str">
        <f t="shared" si="12"/>
        <v>n/a</v>
      </c>
    </row>
    <row r="131" spans="1:21" ht="15" customHeight="1" x14ac:dyDescent="0.25">
      <c r="A131" s="53" t="s">
        <v>203</v>
      </c>
      <c r="B131" s="58" t="s">
        <v>101</v>
      </c>
      <c r="C131" s="47">
        <v>1.5</v>
      </c>
      <c r="D131" s="49">
        <v>50</v>
      </c>
      <c r="E131" s="49">
        <v>38</v>
      </c>
      <c r="F131" s="49">
        <v>40</v>
      </c>
      <c r="G131" s="49">
        <v>38</v>
      </c>
      <c r="H131" s="49">
        <v>38</v>
      </c>
      <c r="I131" s="49">
        <v>22</v>
      </c>
      <c r="J131" s="49">
        <v>18</v>
      </c>
      <c r="K131" s="49">
        <v>20</v>
      </c>
      <c r="L131" s="49">
        <v>38</v>
      </c>
      <c r="M131" s="49">
        <v>0</v>
      </c>
      <c r="N131" s="49">
        <v>18</v>
      </c>
      <c r="O131" s="49">
        <v>18</v>
      </c>
      <c r="P131" s="49">
        <v>24</v>
      </c>
      <c r="Q131" s="49">
        <v>24</v>
      </c>
      <c r="R131" s="50" t="s">
        <v>202</v>
      </c>
      <c r="S131" s="22">
        <f t="shared" si="9"/>
        <v>90.666666666666671</v>
      </c>
      <c r="T131" s="5">
        <f t="shared" si="13"/>
        <v>0</v>
      </c>
      <c r="U131" s="6" t="str">
        <f t="shared" si="12"/>
        <v>n/a</v>
      </c>
    </row>
    <row r="132" spans="1:21" ht="15" customHeight="1" x14ac:dyDescent="0.25">
      <c r="A132" s="53" t="s">
        <v>204</v>
      </c>
      <c r="B132" s="58" t="s">
        <v>90</v>
      </c>
      <c r="C132" s="47">
        <v>6.3</v>
      </c>
      <c r="D132" s="49">
        <v>45</v>
      </c>
      <c r="E132" s="49">
        <v>56</v>
      </c>
      <c r="F132" s="49">
        <v>52</v>
      </c>
      <c r="G132" s="49">
        <v>61</v>
      </c>
      <c r="H132" s="49">
        <v>56</v>
      </c>
      <c r="I132" s="49">
        <v>8</v>
      </c>
      <c r="J132" s="49">
        <v>9</v>
      </c>
      <c r="K132" s="49">
        <v>6</v>
      </c>
      <c r="L132" s="49">
        <v>8</v>
      </c>
      <c r="M132" s="49">
        <v>11</v>
      </c>
      <c r="N132" s="49">
        <v>5</v>
      </c>
      <c r="O132" s="49">
        <v>14</v>
      </c>
      <c r="P132" s="49">
        <v>0</v>
      </c>
      <c r="Q132" s="49">
        <v>0</v>
      </c>
      <c r="R132" s="24" t="s">
        <v>749</v>
      </c>
      <c r="S132" s="22">
        <f t="shared" ref="S132:S193" si="14">(E132+I132+J132+K132+L132)/C132</f>
        <v>13.80952380952381</v>
      </c>
      <c r="T132" s="5">
        <f t="shared" si="13"/>
        <v>1.746031746031746</v>
      </c>
      <c r="U132" s="6">
        <f t="shared" si="12"/>
        <v>5.0909090909090908</v>
      </c>
    </row>
    <row r="133" spans="1:21" ht="15" customHeight="1" x14ac:dyDescent="0.25">
      <c r="A133" s="53" t="s">
        <v>205</v>
      </c>
      <c r="B133" s="58" t="s">
        <v>90</v>
      </c>
      <c r="C133" s="47">
        <v>6.3</v>
      </c>
      <c r="D133" s="49">
        <v>45</v>
      </c>
      <c r="E133" s="49">
        <v>113</v>
      </c>
      <c r="F133" s="49">
        <v>104</v>
      </c>
      <c r="G133" s="49">
        <v>121</v>
      </c>
      <c r="H133" s="49">
        <v>113</v>
      </c>
      <c r="I133" s="49">
        <v>16</v>
      </c>
      <c r="J133" s="49">
        <v>18</v>
      </c>
      <c r="K133" s="49">
        <v>13</v>
      </c>
      <c r="L133" s="49">
        <v>16</v>
      </c>
      <c r="M133" s="49">
        <v>11</v>
      </c>
      <c r="N133" s="49">
        <v>9</v>
      </c>
      <c r="O133" s="49">
        <v>28</v>
      </c>
      <c r="P133" s="49">
        <v>0</v>
      </c>
      <c r="Q133" s="49">
        <v>0</v>
      </c>
      <c r="R133" s="24" t="s">
        <v>745</v>
      </c>
      <c r="S133" s="22">
        <f t="shared" si="14"/>
        <v>27.936507936507937</v>
      </c>
      <c r="T133" s="5">
        <f t="shared" si="13"/>
        <v>1.746031746031746</v>
      </c>
      <c r="U133" s="6">
        <f t="shared" si="12"/>
        <v>10.272727272727273</v>
      </c>
    </row>
    <row r="134" spans="1:21" ht="15" customHeight="1" x14ac:dyDescent="0.25">
      <c r="A134" s="53" t="s">
        <v>206</v>
      </c>
      <c r="B134" s="58" t="s">
        <v>90</v>
      </c>
      <c r="C134" s="47">
        <v>7</v>
      </c>
      <c r="D134" s="46">
        <v>20</v>
      </c>
      <c r="E134" s="46">
        <v>77</v>
      </c>
      <c r="F134" s="46">
        <v>73</v>
      </c>
      <c r="G134" s="46">
        <v>80</v>
      </c>
      <c r="H134" s="46">
        <v>77</v>
      </c>
      <c r="I134" s="46">
        <v>9</v>
      </c>
      <c r="J134" s="46">
        <v>9</v>
      </c>
      <c r="K134" s="46">
        <v>7</v>
      </c>
      <c r="L134" s="46">
        <v>9</v>
      </c>
      <c r="M134" s="46">
        <v>14</v>
      </c>
      <c r="N134" s="46">
        <v>7</v>
      </c>
      <c r="O134" s="46">
        <v>15</v>
      </c>
      <c r="P134" s="46">
        <v>0</v>
      </c>
      <c r="Q134" s="46">
        <v>0</v>
      </c>
      <c r="R134" s="24" t="s">
        <v>745</v>
      </c>
      <c r="S134" s="22">
        <f t="shared" si="14"/>
        <v>15.857142857142858</v>
      </c>
      <c r="T134" s="5">
        <f t="shared" si="13"/>
        <v>2</v>
      </c>
      <c r="U134" s="6">
        <f t="shared" ref="U134:U165" si="15">IFERROR(E134/M134, "n/a")</f>
        <v>5.5</v>
      </c>
    </row>
    <row r="135" spans="1:21" ht="15" customHeight="1" x14ac:dyDescent="0.25">
      <c r="A135" s="53" t="s">
        <v>207</v>
      </c>
      <c r="B135" s="58" t="s">
        <v>90</v>
      </c>
      <c r="C135" s="47">
        <v>7</v>
      </c>
      <c r="D135" s="49">
        <v>20</v>
      </c>
      <c r="E135" s="49">
        <v>154</v>
      </c>
      <c r="F135" s="49">
        <v>146</v>
      </c>
      <c r="G135" s="49">
        <v>160</v>
      </c>
      <c r="H135" s="49">
        <v>154</v>
      </c>
      <c r="I135" s="49">
        <v>18</v>
      </c>
      <c r="J135" s="49">
        <v>18</v>
      </c>
      <c r="K135" s="49">
        <v>14</v>
      </c>
      <c r="L135" s="49">
        <v>18</v>
      </c>
      <c r="M135" s="49">
        <v>14</v>
      </c>
      <c r="N135" s="49">
        <v>14</v>
      </c>
      <c r="O135" s="49">
        <v>30</v>
      </c>
      <c r="P135" s="49">
        <v>0</v>
      </c>
      <c r="Q135" s="49">
        <v>0</v>
      </c>
      <c r="R135" s="24" t="s">
        <v>745</v>
      </c>
      <c r="S135" s="22">
        <f t="shared" si="14"/>
        <v>31.714285714285715</v>
      </c>
      <c r="T135" s="5">
        <f t="shared" ref="T135:T166" si="16">M135/C135</f>
        <v>2</v>
      </c>
      <c r="U135" s="6">
        <f t="shared" si="15"/>
        <v>11</v>
      </c>
    </row>
    <row r="136" spans="1:21" ht="15" customHeight="1" x14ac:dyDescent="0.25">
      <c r="A136" s="53" t="s">
        <v>208</v>
      </c>
      <c r="B136" s="58" t="s">
        <v>104</v>
      </c>
      <c r="C136" s="47">
        <v>3.5</v>
      </c>
      <c r="D136" s="46">
        <v>80</v>
      </c>
      <c r="E136" s="46">
        <v>38</v>
      </c>
      <c r="F136" s="46">
        <v>27</v>
      </c>
      <c r="G136" s="46">
        <v>51</v>
      </c>
      <c r="H136" s="46">
        <v>38</v>
      </c>
      <c r="I136" s="46">
        <v>8</v>
      </c>
      <c r="J136" s="46">
        <v>10</v>
      </c>
      <c r="K136" s="46">
        <v>3</v>
      </c>
      <c r="L136" s="46">
        <v>8</v>
      </c>
      <c r="M136" s="46">
        <v>5</v>
      </c>
      <c r="N136" s="46">
        <v>9</v>
      </c>
      <c r="O136" s="46">
        <v>17</v>
      </c>
      <c r="P136" s="46">
        <v>0</v>
      </c>
      <c r="Q136" s="46">
        <v>0</v>
      </c>
      <c r="R136" s="24" t="s">
        <v>745</v>
      </c>
      <c r="S136" s="22">
        <f t="shared" si="14"/>
        <v>19.142857142857142</v>
      </c>
      <c r="T136" s="5">
        <f t="shared" si="16"/>
        <v>1.4285714285714286</v>
      </c>
      <c r="U136" s="6">
        <f t="shared" si="15"/>
        <v>7.6</v>
      </c>
    </row>
    <row r="137" spans="1:21" ht="15" customHeight="1" x14ac:dyDescent="0.25">
      <c r="A137" s="53" t="s">
        <v>209</v>
      </c>
      <c r="B137" s="58" t="s">
        <v>104</v>
      </c>
      <c r="C137" s="47">
        <v>3.5</v>
      </c>
      <c r="D137" s="49">
        <v>80</v>
      </c>
      <c r="E137" s="49">
        <v>57</v>
      </c>
      <c r="F137" s="49">
        <v>40.5</v>
      </c>
      <c r="G137" s="49">
        <v>76.5</v>
      </c>
      <c r="H137" s="49">
        <v>57</v>
      </c>
      <c r="I137" s="49">
        <v>12</v>
      </c>
      <c r="J137" s="49">
        <v>15</v>
      </c>
      <c r="K137" s="49">
        <v>4.5</v>
      </c>
      <c r="L137" s="49">
        <v>12</v>
      </c>
      <c r="M137" s="49">
        <v>5</v>
      </c>
      <c r="N137" s="49">
        <v>13.5</v>
      </c>
      <c r="O137" s="49">
        <v>25.5</v>
      </c>
      <c r="P137" s="49">
        <v>0</v>
      </c>
      <c r="Q137" s="49">
        <v>0</v>
      </c>
      <c r="R137" s="24" t="s">
        <v>745</v>
      </c>
      <c r="S137" s="22">
        <f t="shared" si="14"/>
        <v>28.714285714285715</v>
      </c>
      <c r="T137" s="5">
        <f t="shared" si="16"/>
        <v>1.4285714285714286</v>
      </c>
      <c r="U137" s="6">
        <f t="shared" si="15"/>
        <v>11.4</v>
      </c>
    </row>
    <row r="138" spans="1:21" ht="15" customHeight="1" x14ac:dyDescent="0.25">
      <c r="A138" s="53" t="s">
        <v>210</v>
      </c>
      <c r="B138" s="58" t="s">
        <v>101</v>
      </c>
      <c r="C138" s="51">
        <v>1.3</v>
      </c>
      <c r="D138" s="48">
        <v>45</v>
      </c>
      <c r="E138" s="48">
        <v>9</v>
      </c>
      <c r="F138" s="48">
        <v>9</v>
      </c>
      <c r="G138" s="48">
        <v>8</v>
      </c>
      <c r="H138" s="48">
        <v>8</v>
      </c>
      <c r="I138" s="48">
        <v>4</v>
      </c>
      <c r="J138" s="48">
        <v>4</v>
      </c>
      <c r="K138" s="48">
        <v>5</v>
      </c>
      <c r="L138" s="48">
        <v>4</v>
      </c>
      <c r="M138" s="48">
        <v>0</v>
      </c>
      <c r="N138" s="48">
        <v>6</v>
      </c>
      <c r="O138" s="48">
        <v>5</v>
      </c>
      <c r="P138" s="48">
        <v>0</v>
      </c>
      <c r="Q138" s="48">
        <v>0</v>
      </c>
      <c r="R138" s="24" t="s">
        <v>745</v>
      </c>
      <c r="S138" s="22">
        <f t="shared" si="14"/>
        <v>20</v>
      </c>
      <c r="T138" s="5">
        <f t="shared" si="16"/>
        <v>0</v>
      </c>
      <c r="U138" s="6" t="str">
        <f t="shared" si="15"/>
        <v>n/a</v>
      </c>
    </row>
    <row r="139" spans="1:21" ht="15" customHeight="1" x14ac:dyDescent="0.25">
      <c r="A139" s="53" t="s">
        <v>211</v>
      </c>
      <c r="B139" s="58" t="s">
        <v>101</v>
      </c>
      <c r="C139" s="47">
        <v>1.3</v>
      </c>
      <c r="D139" s="49">
        <v>45</v>
      </c>
      <c r="E139" s="49">
        <v>18</v>
      </c>
      <c r="F139" s="49">
        <v>18</v>
      </c>
      <c r="G139" s="49">
        <v>16</v>
      </c>
      <c r="H139" s="49">
        <v>16</v>
      </c>
      <c r="I139" s="49">
        <v>8</v>
      </c>
      <c r="J139" s="49">
        <v>8</v>
      </c>
      <c r="K139" s="49">
        <v>10</v>
      </c>
      <c r="L139" s="49">
        <v>8</v>
      </c>
      <c r="M139" s="49">
        <v>0</v>
      </c>
      <c r="N139" s="49">
        <v>12</v>
      </c>
      <c r="O139" s="49">
        <v>10</v>
      </c>
      <c r="P139" s="49">
        <v>0</v>
      </c>
      <c r="Q139" s="49">
        <v>0</v>
      </c>
      <c r="R139" s="24" t="s">
        <v>745</v>
      </c>
      <c r="S139" s="22">
        <f t="shared" si="14"/>
        <v>40</v>
      </c>
      <c r="T139" s="5">
        <f t="shared" si="16"/>
        <v>0</v>
      </c>
      <c r="U139" s="6" t="str">
        <f t="shared" si="15"/>
        <v>n/a</v>
      </c>
    </row>
    <row r="140" spans="1:21" ht="15" customHeight="1" x14ac:dyDescent="0.25">
      <c r="A140" s="53" t="s">
        <v>212</v>
      </c>
      <c r="B140" s="58" t="s">
        <v>213</v>
      </c>
      <c r="C140" s="47">
        <v>5.0999999999999996</v>
      </c>
      <c r="D140" s="46">
        <v>120</v>
      </c>
      <c r="E140" s="46">
        <v>65</v>
      </c>
      <c r="F140" s="46">
        <v>59</v>
      </c>
      <c r="G140" s="46">
        <v>73</v>
      </c>
      <c r="H140" s="46">
        <v>60</v>
      </c>
      <c r="I140" s="46">
        <v>27</v>
      </c>
      <c r="J140" s="46">
        <v>33</v>
      </c>
      <c r="K140" s="46">
        <v>17</v>
      </c>
      <c r="L140" s="46">
        <v>30</v>
      </c>
      <c r="M140" s="46">
        <v>5</v>
      </c>
      <c r="N140" s="46">
        <v>10</v>
      </c>
      <c r="O140" s="46">
        <v>15</v>
      </c>
      <c r="P140" s="46">
        <v>21</v>
      </c>
      <c r="Q140" s="46">
        <v>41</v>
      </c>
      <c r="R140" s="50" t="s">
        <v>782</v>
      </c>
      <c r="S140" s="22">
        <f t="shared" si="14"/>
        <v>33.725490196078432</v>
      </c>
      <c r="T140" s="5">
        <f t="shared" si="16"/>
        <v>0.98039215686274517</v>
      </c>
      <c r="U140" s="6">
        <f t="shared" si="15"/>
        <v>13</v>
      </c>
    </row>
    <row r="141" spans="1:21" ht="15" customHeight="1" x14ac:dyDescent="0.25">
      <c r="A141" s="53" t="s">
        <v>214</v>
      </c>
      <c r="B141" s="58" t="s">
        <v>213</v>
      </c>
      <c r="C141" s="47">
        <v>5.0999999999999996</v>
      </c>
      <c r="D141" s="49">
        <v>120</v>
      </c>
      <c r="E141" s="49">
        <v>97.5</v>
      </c>
      <c r="F141" s="49">
        <v>88.5</v>
      </c>
      <c r="G141" s="49">
        <v>109.5</v>
      </c>
      <c r="H141" s="49">
        <v>90</v>
      </c>
      <c r="I141" s="49">
        <v>40.5</v>
      </c>
      <c r="J141" s="49">
        <v>49.5</v>
      </c>
      <c r="K141" s="49">
        <v>25.5</v>
      </c>
      <c r="L141" s="49">
        <v>45</v>
      </c>
      <c r="M141" s="49">
        <v>5</v>
      </c>
      <c r="N141" s="49">
        <v>15</v>
      </c>
      <c r="O141" s="49">
        <v>22.5</v>
      </c>
      <c r="P141" s="49">
        <v>31.5</v>
      </c>
      <c r="Q141" s="49">
        <v>61.5</v>
      </c>
      <c r="R141" s="50" t="s">
        <v>782</v>
      </c>
      <c r="S141" s="22">
        <f t="shared" si="14"/>
        <v>50.588235294117652</v>
      </c>
      <c r="T141" s="5">
        <f t="shared" si="16"/>
        <v>0.98039215686274517</v>
      </c>
      <c r="U141" s="6">
        <f t="shared" si="15"/>
        <v>19.5</v>
      </c>
    </row>
    <row r="142" spans="1:21" ht="15" customHeight="1" x14ac:dyDescent="0.25">
      <c r="A142" s="53" t="s">
        <v>215</v>
      </c>
      <c r="B142" s="58" t="s">
        <v>101</v>
      </c>
      <c r="C142" s="51">
        <v>1.2</v>
      </c>
      <c r="D142" s="48">
        <v>50</v>
      </c>
      <c r="E142" s="48">
        <v>23</v>
      </c>
      <c r="F142" s="48">
        <v>24</v>
      </c>
      <c r="G142" s="48">
        <v>22</v>
      </c>
      <c r="H142" s="48">
        <v>22</v>
      </c>
      <c r="I142" s="48">
        <v>14</v>
      </c>
      <c r="J142" s="48">
        <v>14</v>
      </c>
      <c r="K142" s="48">
        <v>20</v>
      </c>
      <c r="L142" s="48">
        <v>16</v>
      </c>
      <c r="M142" s="48">
        <v>0</v>
      </c>
      <c r="N142" s="48">
        <v>9</v>
      </c>
      <c r="O142" s="48">
        <v>9</v>
      </c>
      <c r="P142" s="48">
        <v>11</v>
      </c>
      <c r="Q142" s="48">
        <v>11</v>
      </c>
      <c r="R142" s="24" t="s">
        <v>745</v>
      </c>
      <c r="S142" s="22">
        <f t="shared" si="14"/>
        <v>72.5</v>
      </c>
      <c r="T142" s="5">
        <f t="shared" si="16"/>
        <v>0</v>
      </c>
      <c r="U142" s="6" t="str">
        <f t="shared" si="15"/>
        <v>n/a</v>
      </c>
    </row>
    <row r="143" spans="1:21" ht="15" customHeight="1" x14ac:dyDescent="0.25">
      <c r="A143" s="53" t="s">
        <v>216</v>
      </c>
      <c r="B143" s="58" t="s">
        <v>101</v>
      </c>
      <c r="C143" s="47">
        <v>1.2</v>
      </c>
      <c r="D143" s="49">
        <v>50</v>
      </c>
      <c r="E143" s="49">
        <v>46</v>
      </c>
      <c r="F143" s="49">
        <v>48</v>
      </c>
      <c r="G143" s="49">
        <v>44</v>
      </c>
      <c r="H143" s="49">
        <v>44</v>
      </c>
      <c r="I143" s="49">
        <v>28</v>
      </c>
      <c r="J143" s="49">
        <v>28</v>
      </c>
      <c r="K143" s="49">
        <v>40</v>
      </c>
      <c r="L143" s="49">
        <v>32</v>
      </c>
      <c r="M143" s="49">
        <v>0</v>
      </c>
      <c r="N143" s="49">
        <v>18</v>
      </c>
      <c r="O143" s="49">
        <v>18</v>
      </c>
      <c r="P143" s="49">
        <v>22</v>
      </c>
      <c r="Q143" s="49">
        <v>22</v>
      </c>
      <c r="R143" s="24" t="s">
        <v>745</v>
      </c>
      <c r="S143" s="22">
        <f t="shared" si="14"/>
        <v>145</v>
      </c>
      <c r="T143" s="5">
        <f t="shared" si="16"/>
        <v>0</v>
      </c>
      <c r="U143" s="6" t="str">
        <f t="shared" si="15"/>
        <v>n/a</v>
      </c>
    </row>
    <row r="144" spans="1:21" ht="15" customHeight="1" x14ac:dyDescent="0.25">
      <c r="A144" s="53" t="s">
        <v>766</v>
      </c>
      <c r="B144" s="58" t="s">
        <v>808</v>
      </c>
      <c r="C144" s="47">
        <v>0.8</v>
      </c>
      <c r="D144" s="46">
        <v>25</v>
      </c>
      <c r="E144" s="46">
        <v>4</v>
      </c>
      <c r="F144" s="46">
        <v>5</v>
      </c>
      <c r="G144" s="46">
        <v>4</v>
      </c>
      <c r="H144" s="46">
        <v>4</v>
      </c>
      <c r="I144" s="46">
        <v>4</v>
      </c>
      <c r="J144" s="46">
        <v>4</v>
      </c>
      <c r="K144" s="46">
        <v>6</v>
      </c>
      <c r="L144" s="46">
        <v>4</v>
      </c>
      <c r="M144" s="46">
        <v>0</v>
      </c>
      <c r="N144" s="46">
        <v>5</v>
      </c>
      <c r="O144" s="46">
        <v>3</v>
      </c>
      <c r="P144" s="46">
        <v>0</v>
      </c>
      <c r="Q144" s="46">
        <v>0</v>
      </c>
      <c r="R144" s="24" t="s">
        <v>761</v>
      </c>
      <c r="S144" s="22">
        <f t="shared" si="14"/>
        <v>27.5</v>
      </c>
      <c r="T144" s="5">
        <f t="shared" si="16"/>
        <v>0</v>
      </c>
      <c r="U144" s="6" t="str">
        <f t="shared" si="15"/>
        <v>n/a</v>
      </c>
    </row>
    <row r="145" spans="1:21" ht="15" customHeight="1" x14ac:dyDescent="0.25">
      <c r="A145" s="53" t="s">
        <v>767</v>
      </c>
      <c r="B145" s="58" t="s">
        <v>808</v>
      </c>
      <c r="C145" s="47">
        <v>0.8</v>
      </c>
      <c r="D145" s="49">
        <v>25</v>
      </c>
      <c r="E145" s="49">
        <v>8</v>
      </c>
      <c r="F145" s="49">
        <v>10</v>
      </c>
      <c r="G145" s="49">
        <v>8</v>
      </c>
      <c r="H145" s="49">
        <v>8</v>
      </c>
      <c r="I145" s="49">
        <v>8</v>
      </c>
      <c r="J145" s="49">
        <v>8</v>
      </c>
      <c r="K145" s="49">
        <v>12</v>
      </c>
      <c r="L145" s="49">
        <v>8</v>
      </c>
      <c r="M145" s="49">
        <v>0</v>
      </c>
      <c r="N145" s="49">
        <v>10</v>
      </c>
      <c r="O145" s="49">
        <v>6</v>
      </c>
      <c r="P145" s="49">
        <v>0</v>
      </c>
      <c r="Q145" s="49">
        <v>0</v>
      </c>
      <c r="R145" s="24" t="s">
        <v>761</v>
      </c>
      <c r="S145" s="22">
        <f t="shared" si="14"/>
        <v>55</v>
      </c>
      <c r="T145" s="5">
        <f t="shared" si="16"/>
        <v>0</v>
      </c>
      <c r="U145" s="6" t="str">
        <f t="shared" si="15"/>
        <v>n/a</v>
      </c>
    </row>
    <row r="146" spans="1:21" ht="15" customHeight="1" x14ac:dyDescent="0.25">
      <c r="A146" s="53" t="s">
        <v>217</v>
      </c>
      <c r="B146" s="58" t="s">
        <v>101</v>
      </c>
      <c r="C146" s="47">
        <v>0.7</v>
      </c>
      <c r="D146" s="46">
        <v>40</v>
      </c>
      <c r="E146" s="46">
        <v>11</v>
      </c>
      <c r="F146" s="46">
        <v>11</v>
      </c>
      <c r="G146" s="46">
        <v>11</v>
      </c>
      <c r="H146" s="46">
        <v>11</v>
      </c>
      <c r="I146" s="46">
        <v>4</v>
      </c>
      <c r="J146" s="46">
        <v>4</v>
      </c>
      <c r="K146" s="46">
        <v>4</v>
      </c>
      <c r="L146" s="46">
        <v>5</v>
      </c>
      <c r="M146" s="46">
        <v>0</v>
      </c>
      <c r="N146" s="46">
        <v>4</v>
      </c>
      <c r="O146" s="46">
        <v>4</v>
      </c>
      <c r="P146" s="46">
        <v>0</v>
      </c>
      <c r="Q146" s="46">
        <v>0</v>
      </c>
      <c r="R146" s="24" t="s">
        <v>745</v>
      </c>
      <c r="S146" s="22">
        <f t="shared" si="14"/>
        <v>40</v>
      </c>
      <c r="T146" s="5">
        <f t="shared" si="16"/>
        <v>0</v>
      </c>
      <c r="U146" s="6" t="str">
        <f t="shared" si="15"/>
        <v>n/a</v>
      </c>
    </row>
    <row r="147" spans="1:21" ht="15" customHeight="1" x14ac:dyDescent="0.25">
      <c r="A147" s="53" t="s">
        <v>218</v>
      </c>
      <c r="B147" s="58" t="s">
        <v>101</v>
      </c>
      <c r="C147" s="47">
        <v>0.7</v>
      </c>
      <c r="D147" s="49">
        <v>40</v>
      </c>
      <c r="E147" s="49">
        <v>22</v>
      </c>
      <c r="F147" s="49">
        <v>22</v>
      </c>
      <c r="G147" s="49">
        <v>22</v>
      </c>
      <c r="H147" s="49">
        <v>22</v>
      </c>
      <c r="I147" s="49">
        <v>8</v>
      </c>
      <c r="J147" s="49">
        <v>8</v>
      </c>
      <c r="K147" s="49">
        <v>8</v>
      </c>
      <c r="L147" s="49">
        <v>10</v>
      </c>
      <c r="M147" s="49">
        <v>0</v>
      </c>
      <c r="N147" s="49">
        <v>8</v>
      </c>
      <c r="O147" s="49">
        <v>8</v>
      </c>
      <c r="P147" s="49">
        <v>0</v>
      </c>
      <c r="Q147" s="49">
        <v>0</v>
      </c>
      <c r="R147" s="24" t="s">
        <v>745</v>
      </c>
      <c r="S147" s="22">
        <f t="shared" si="14"/>
        <v>80</v>
      </c>
      <c r="T147" s="5">
        <f t="shared" si="16"/>
        <v>0</v>
      </c>
      <c r="U147" s="6" t="str">
        <f t="shared" si="15"/>
        <v>n/a</v>
      </c>
    </row>
    <row r="148" spans="1:21" ht="15" customHeight="1" x14ac:dyDescent="0.25">
      <c r="A148" s="53" t="s">
        <v>219</v>
      </c>
      <c r="B148" s="58" t="s">
        <v>90</v>
      </c>
      <c r="C148" s="47">
        <v>4.8</v>
      </c>
      <c r="D148" s="46">
        <v>70</v>
      </c>
      <c r="E148" s="46">
        <v>41</v>
      </c>
      <c r="F148" s="46">
        <v>39</v>
      </c>
      <c r="G148" s="46">
        <v>43</v>
      </c>
      <c r="H148" s="46">
        <v>42</v>
      </c>
      <c r="I148" s="46">
        <v>13</v>
      </c>
      <c r="J148" s="46">
        <v>13</v>
      </c>
      <c r="K148" s="46">
        <v>9</v>
      </c>
      <c r="L148" s="46">
        <v>13</v>
      </c>
      <c r="M148" s="46">
        <v>6</v>
      </c>
      <c r="N148" s="46">
        <v>11</v>
      </c>
      <c r="O148" s="46">
        <v>12</v>
      </c>
      <c r="P148" s="46">
        <v>0</v>
      </c>
      <c r="Q148" s="46">
        <v>0</v>
      </c>
      <c r="R148" s="24" t="s">
        <v>745</v>
      </c>
      <c r="S148" s="22">
        <f t="shared" si="14"/>
        <v>18.541666666666668</v>
      </c>
      <c r="T148" s="5">
        <f t="shared" si="16"/>
        <v>1.25</v>
      </c>
      <c r="U148" s="6">
        <f t="shared" si="15"/>
        <v>6.833333333333333</v>
      </c>
    </row>
    <row r="149" spans="1:21" ht="15" customHeight="1" x14ac:dyDescent="0.25">
      <c r="A149" s="53" t="s">
        <v>220</v>
      </c>
      <c r="B149" s="58" t="s">
        <v>90</v>
      </c>
      <c r="C149" s="47">
        <v>4.8</v>
      </c>
      <c r="D149" s="49">
        <v>70</v>
      </c>
      <c r="E149" s="49">
        <v>82</v>
      </c>
      <c r="F149" s="49">
        <v>78</v>
      </c>
      <c r="G149" s="49">
        <v>86</v>
      </c>
      <c r="H149" s="49">
        <v>84</v>
      </c>
      <c r="I149" s="49">
        <v>26</v>
      </c>
      <c r="J149" s="49">
        <v>26</v>
      </c>
      <c r="K149" s="49">
        <v>18</v>
      </c>
      <c r="L149" s="49">
        <v>26</v>
      </c>
      <c r="M149" s="49">
        <v>6</v>
      </c>
      <c r="N149" s="49">
        <v>22</v>
      </c>
      <c r="O149" s="49">
        <v>24</v>
      </c>
      <c r="P149" s="49">
        <v>0</v>
      </c>
      <c r="Q149" s="49">
        <v>0</v>
      </c>
      <c r="R149" s="24" t="s">
        <v>745</v>
      </c>
      <c r="S149" s="22">
        <f t="shared" si="14"/>
        <v>37.083333333333336</v>
      </c>
      <c r="T149" s="5">
        <f t="shared" si="16"/>
        <v>1.25</v>
      </c>
      <c r="U149" s="6">
        <f t="shared" si="15"/>
        <v>13.666666666666666</v>
      </c>
    </row>
    <row r="150" spans="1:21" ht="15" customHeight="1" x14ac:dyDescent="0.25">
      <c r="A150" s="53" t="s">
        <v>221</v>
      </c>
      <c r="B150" s="58" t="s">
        <v>90</v>
      </c>
      <c r="C150" s="47">
        <v>4.7</v>
      </c>
      <c r="D150" s="46">
        <v>75</v>
      </c>
      <c r="E150" s="46">
        <v>42</v>
      </c>
      <c r="F150" s="46">
        <v>37</v>
      </c>
      <c r="G150" s="46">
        <v>47</v>
      </c>
      <c r="H150" s="46">
        <v>44</v>
      </c>
      <c r="I150" s="46">
        <v>10</v>
      </c>
      <c r="J150" s="46">
        <v>12</v>
      </c>
      <c r="K150" s="46">
        <v>7</v>
      </c>
      <c r="L150" s="46">
        <v>10</v>
      </c>
      <c r="M150" s="46">
        <v>7</v>
      </c>
      <c r="N150" s="46">
        <v>6</v>
      </c>
      <c r="O150" s="46">
        <v>12</v>
      </c>
      <c r="P150" s="46">
        <v>0</v>
      </c>
      <c r="Q150" s="46">
        <v>0</v>
      </c>
      <c r="R150" s="24" t="s">
        <v>745</v>
      </c>
      <c r="S150" s="22">
        <f t="shared" si="14"/>
        <v>17.23404255319149</v>
      </c>
      <c r="T150" s="5">
        <f t="shared" si="16"/>
        <v>1.4893617021276595</v>
      </c>
      <c r="U150" s="6">
        <f t="shared" si="15"/>
        <v>6</v>
      </c>
    </row>
    <row r="151" spans="1:21" ht="15" customHeight="1" x14ac:dyDescent="0.25">
      <c r="A151" s="53" t="s">
        <v>222</v>
      </c>
      <c r="B151" s="58" t="s">
        <v>90</v>
      </c>
      <c r="C151" s="47">
        <v>4.7</v>
      </c>
      <c r="D151" s="49">
        <v>75</v>
      </c>
      <c r="E151" s="49">
        <v>84</v>
      </c>
      <c r="F151" s="49">
        <v>74</v>
      </c>
      <c r="G151" s="49">
        <v>94</v>
      </c>
      <c r="H151" s="49">
        <v>88</v>
      </c>
      <c r="I151" s="49">
        <v>20</v>
      </c>
      <c r="J151" s="49">
        <v>24</v>
      </c>
      <c r="K151" s="49">
        <v>14</v>
      </c>
      <c r="L151" s="49">
        <v>20</v>
      </c>
      <c r="M151" s="49">
        <v>7</v>
      </c>
      <c r="N151" s="49">
        <v>12</v>
      </c>
      <c r="O151" s="49">
        <v>24</v>
      </c>
      <c r="P151" s="49">
        <v>0</v>
      </c>
      <c r="Q151" s="49">
        <v>0</v>
      </c>
      <c r="R151" s="24" t="s">
        <v>745</v>
      </c>
      <c r="S151" s="22">
        <f t="shared" si="14"/>
        <v>34.468085106382979</v>
      </c>
      <c r="T151" s="5">
        <f t="shared" si="16"/>
        <v>1.4893617021276595</v>
      </c>
      <c r="U151" s="6">
        <f t="shared" si="15"/>
        <v>12</v>
      </c>
    </row>
    <row r="152" spans="1:21" ht="15" customHeight="1" x14ac:dyDescent="0.25">
      <c r="A152" s="53" t="s">
        <v>223</v>
      </c>
      <c r="B152" s="58" t="s">
        <v>90</v>
      </c>
      <c r="C152" s="51">
        <v>4</v>
      </c>
      <c r="D152" s="48">
        <v>105</v>
      </c>
      <c r="E152" s="48">
        <v>53</v>
      </c>
      <c r="F152" s="48">
        <v>48</v>
      </c>
      <c r="G152" s="48">
        <v>57</v>
      </c>
      <c r="H152" s="48">
        <v>54</v>
      </c>
      <c r="I152" s="48">
        <v>12</v>
      </c>
      <c r="J152" s="48">
        <v>14</v>
      </c>
      <c r="K152" s="48">
        <v>8</v>
      </c>
      <c r="L152" s="48">
        <v>12</v>
      </c>
      <c r="M152" s="48">
        <v>8</v>
      </c>
      <c r="N152" s="48">
        <v>7</v>
      </c>
      <c r="O152" s="48">
        <v>17</v>
      </c>
      <c r="P152" s="48">
        <v>22</v>
      </c>
      <c r="Q152" s="48">
        <v>0</v>
      </c>
      <c r="R152" s="24" t="s">
        <v>745</v>
      </c>
      <c r="S152" s="22">
        <f t="shared" si="14"/>
        <v>24.75</v>
      </c>
      <c r="T152" s="5">
        <f t="shared" si="16"/>
        <v>2</v>
      </c>
      <c r="U152" s="6">
        <f t="shared" si="15"/>
        <v>6.625</v>
      </c>
    </row>
    <row r="153" spans="1:21" ht="15" customHeight="1" x14ac:dyDescent="0.25">
      <c r="A153" s="53" t="s">
        <v>224</v>
      </c>
      <c r="B153" s="58" t="s">
        <v>90</v>
      </c>
      <c r="C153" s="47">
        <v>4</v>
      </c>
      <c r="D153" s="49">
        <v>105</v>
      </c>
      <c r="E153" s="49">
        <v>79.5</v>
      </c>
      <c r="F153" s="49">
        <v>72</v>
      </c>
      <c r="G153" s="49">
        <v>85.5</v>
      </c>
      <c r="H153" s="49">
        <v>81</v>
      </c>
      <c r="I153" s="49">
        <v>18</v>
      </c>
      <c r="J153" s="49">
        <v>21</v>
      </c>
      <c r="K153" s="49">
        <v>12</v>
      </c>
      <c r="L153" s="49">
        <v>18</v>
      </c>
      <c r="M153" s="49">
        <v>8</v>
      </c>
      <c r="N153" s="49">
        <v>10.5</v>
      </c>
      <c r="O153" s="49">
        <v>25.5</v>
      </c>
      <c r="P153" s="49">
        <v>33</v>
      </c>
      <c r="Q153" s="49">
        <v>0</v>
      </c>
      <c r="R153" s="24" t="s">
        <v>745</v>
      </c>
      <c r="S153" s="22">
        <f t="shared" si="14"/>
        <v>37.125</v>
      </c>
      <c r="T153" s="5">
        <f t="shared" si="16"/>
        <v>2</v>
      </c>
      <c r="U153" s="6">
        <f t="shared" si="15"/>
        <v>9.9375</v>
      </c>
    </row>
    <row r="154" spans="1:21" ht="15" customHeight="1" x14ac:dyDescent="0.25">
      <c r="A154" s="53" t="s">
        <v>225</v>
      </c>
      <c r="B154" s="58" t="s">
        <v>90</v>
      </c>
      <c r="C154" s="51">
        <v>6</v>
      </c>
      <c r="D154" s="48">
        <v>40</v>
      </c>
      <c r="E154" s="48">
        <v>59</v>
      </c>
      <c r="F154" s="48">
        <v>55</v>
      </c>
      <c r="G154" s="48">
        <v>63</v>
      </c>
      <c r="H154" s="48">
        <v>59</v>
      </c>
      <c r="I154" s="48">
        <v>8</v>
      </c>
      <c r="J154" s="48">
        <v>8</v>
      </c>
      <c r="K154" s="48">
        <v>5</v>
      </c>
      <c r="L154" s="48">
        <v>8</v>
      </c>
      <c r="M154" s="48">
        <v>10</v>
      </c>
      <c r="N154" s="48">
        <v>10</v>
      </c>
      <c r="O154" s="48">
        <v>11</v>
      </c>
      <c r="P154" s="48">
        <v>0</v>
      </c>
      <c r="Q154" s="48">
        <v>0</v>
      </c>
      <c r="R154" s="24" t="s">
        <v>745</v>
      </c>
      <c r="S154" s="22">
        <f t="shared" si="14"/>
        <v>14.666666666666666</v>
      </c>
      <c r="T154" s="5">
        <f t="shared" si="16"/>
        <v>1.6666666666666667</v>
      </c>
      <c r="U154" s="6">
        <f t="shared" si="15"/>
        <v>5.9</v>
      </c>
    </row>
    <row r="155" spans="1:21" ht="15" customHeight="1" x14ac:dyDescent="0.25">
      <c r="A155" s="53" t="s">
        <v>226</v>
      </c>
      <c r="B155" s="58" t="s">
        <v>90</v>
      </c>
      <c r="C155" s="47">
        <v>6</v>
      </c>
      <c r="D155" s="49">
        <v>40</v>
      </c>
      <c r="E155" s="49">
        <v>118</v>
      </c>
      <c r="F155" s="49">
        <v>110</v>
      </c>
      <c r="G155" s="49">
        <v>126</v>
      </c>
      <c r="H155" s="49">
        <v>118</v>
      </c>
      <c r="I155" s="49">
        <v>16</v>
      </c>
      <c r="J155" s="49">
        <v>16</v>
      </c>
      <c r="K155" s="49">
        <v>10</v>
      </c>
      <c r="L155" s="49">
        <v>16</v>
      </c>
      <c r="M155" s="49">
        <v>10</v>
      </c>
      <c r="N155" s="49">
        <v>20</v>
      </c>
      <c r="O155" s="49">
        <v>22</v>
      </c>
      <c r="P155" s="49">
        <v>0</v>
      </c>
      <c r="Q155" s="49">
        <v>0</v>
      </c>
      <c r="R155" s="24" t="s">
        <v>745</v>
      </c>
      <c r="S155" s="22">
        <f t="shared" si="14"/>
        <v>29.333333333333332</v>
      </c>
      <c r="T155" s="5">
        <f t="shared" si="16"/>
        <v>1.6666666666666667</v>
      </c>
      <c r="U155" s="6">
        <f t="shared" si="15"/>
        <v>11.8</v>
      </c>
    </row>
    <row r="156" spans="1:21" ht="15" customHeight="1" x14ac:dyDescent="0.25">
      <c r="A156" s="53" t="s">
        <v>227</v>
      </c>
      <c r="B156" s="58" t="s">
        <v>101</v>
      </c>
      <c r="C156" s="51">
        <v>0.9</v>
      </c>
      <c r="D156" s="48">
        <v>55</v>
      </c>
      <c r="E156" s="48">
        <v>23</v>
      </c>
      <c r="F156" s="48">
        <v>25</v>
      </c>
      <c r="G156" s="48">
        <v>22</v>
      </c>
      <c r="H156" s="48">
        <v>22</v>
      </c>
      <c r="I156" s="48">
        <v>17</v>
      </c>
      <c r="J156" s="48">
        <v>17</v>
      </c>
      <c r="K156" s="48">
        <v>21</v>
      </c>
      <c r="L156" s="48">
        <v>17</v>
      </c>
      <c r="M156" s="48">
        <v>0</v>
      </c>
      <c r="N156" s="48">
        <v>10</v>
      </c>
      <c r="O156" s="48">
        <v>9</v>
      </c>
      <c r="P156" s="48">
        <v>2</v>
      </c>
      <c r="Q156" s="48">
        <v>18</v>
      </c>
      <c r="R156" s="46" t="s">
        <v>228</v>
      </c>
      <c r="S156" s="22">
        <f t="shared" si="14"/>
        <v>105.55555555555556</v>
      </c>
      <c r="T156" s="5">
        <f t="shared" si="16"/>
        <v>0</v>
      </c>
      <c r="U156" s="6" t="str">
        <f t="shared" si="15"/>
        <v>n/a</v>
      </c>
    </row>
    <row r="157" spans="1:21" ht="15" customHeight="1" x14ac:dyDescent="0.25">
      <c r="A157" s="53" t="s">
        <v>229</v>
      </c>
      <c r="B157" s="58" t="s">
        <v>101</v>
      </c>
      <c r="C157" s="47">
        <v>0.9</v>
      </c>
      <c r="D157" s="49">
        <v>55</v>
      </c>
      <c r="E157" s="49">
        <v>34.5</v>
      </c>
      <c r="F157" s="49">
        <v>37.5</v>
      </c>
      <c r="G157" s="49">
        <v>33</v>
      </c>
      <c r="H157" s="49">
        <v>33</v>
      </c>
      <c r="I157" s="49">
        <v>25.5</v>
      </c>
      <c r="J157" s="49">
        <v>25.5</v>
      </c>
      <c r="K157" s="49">
        <v>31.5</v>
      </c>
      <c r="L157" s="49">
        <v>25.5</v>
      </c>
      <c r="M157" s="49">
        <v>0</v>
      </c>
      <c r="N157" s="49">
        <v>15</v>
      </c>
      <c r="O157" s="49">
        <v>13.5</v>
      </c>
      <c r="P157" s="49">
        <v>3</v>
      </c>
      <c r="Q157" s="49">
        <v>27</v>
      </c>
      <c r="R157" s="46" t="s">
        <v>228</v>
      </c>
      <c r="S157" s="22">
        <f t="shared" si="14"/>
        <v>158.33333333333334</v>
      </c>
      <c r="T157" s="5">
        <f t="shared" si="16"/>
        <v>0</v>
      </c>
      <c r="U157" s="6" t="str">
        <f t="shared" si="15"/>
        <v>n/a</v>
      </c>
    </row>
    <row r="158" spans="1:21" ht="15" customHeight="1" x14ac:dyDescent="0.25">
      <c r="A158" s="53" t="s">
        <v>23</v>
      </c>
      <c r="B158" s="46" t="s">
        <v>808</v>
      </c>
      <c r="C158" s="47">
        <v>1.8</v>
      </c>
      <c r="D158" s="46">
        <v>60</v>
      </c>
      <c r="E158" s="46">
        <v>34</v>
      </c>
      <c r="F158" s="46">
        <v>38</v>
      </c>
      <c r="G158" s="46">
        <v>30</v>
      </c>
      <c r="H158" s="46">
        <v>30</v>
      </c>
      <c r="I158" s="46">
        <v>18</v>
      </c>
      <c r="J158" s="46">
        <v>20</v>
      </c>
      <c r="K158" s="46">
        <v>19</v>
      </c>
      <c r="L158" s="46">
        <v>24</v>
      </c>
      <c r="M158" s="46">
        <v>0</v>
      </c>
      <c r="N158" s="46">
        <v>27</v>
      </c>
      <c r="O158" s="46">
        <v>21</v>
      </c>
      <c r="P158" s="46">
        <v>17</v>
      </c>
      <c r="Q158" s="46">
        <v>0</v>
      </c>
      <c r="R158" s="24" t="s">
        <v>745</v>
      </c>
      <c r="S158" s="22">
        <f t="shared" si="14"/>
        <v>63.888888888888886</v>
      </c>
      <c r="T158" s="5">
        <f t="shared" si="16"/>
        <v>0</v>
      </c>
      <c r="U158" s="6" t="str">
        <f t="shared" si="15"/>
        <v>n/a</v>
      </c>
    </row>
    <row r="159" spans="1:21" ht="15" customHeight="1" x14ac:dyDescent="0.25">
      <c r="A159" s="53" t="s">
        <v>230</v>
      </c>
      <c r="B159" s="46" t="s">
        <v>808</v>
      </c>
      <c r="C159" s="47">
        <v>1.8</v>
      </c>
      <c r="D159" s="49">
        <v>60</v>
      </c>
      <c r="E159" s="49">
        <v>68</v>
      </c>
      <c r="F159" s="49">
        <v>76</v>
      </c>
      <c r="G159" s="49">
        <v>60</v>
      </c>
      <c r="H159" s="49">
        <v>60</v>
      </c>
      <c r="I159" s="49">
        <v>36</v>
      </c>
      <c r="J159" s="49">
        <v>40</v>
      </c>
      <c r="K159" s="49">
        <v>38</v>
      </c>
      <c r="L159" s="49">
        <v>48</v>
      </c>
      <c r="M159" s="49">
        <v>0</v>
      </c>
      <c r="N159" s="49">
        <v>54</v>
      </c>
      <c r="O159" s="49">
        <v>42</v>
      </c>
      <c r="P159" s="49">
        <v>34</v>
      </c>
      <c r="Q159" s="49">
        <v>0</v>
      </c>
      <c r="R159" s="24" t="s">
        <v>745</v>
      </c>
      <c r="S159" s="22">
        <f t="shared" si="14"/>
        <v>127.77777777777777</v>
      </c>
      <c r="T159" s="5">
        <f t="shared" si="16"/>
        <v>0</v>
      </c>
      <c r="U159" s="6" t="str">
        <f t="shared" si="15"/>
        <v>n/a</v>
      </c>
    </row>
    <row r="160" spans="1:21" ht="15" customHeight="1" x14ac:dyDescent="0.25">
      <c r="A160" s="53" t="s">
        <v>231</v>
      </c>
      <c r="B160" s="58" t="s">
        <v>90</v>
      </c>
      <c r="C160" s="47">
        <v>9</v>
      </c>
      <c r="D160" s="46">
        <v>160</v>
      </c>
      <c r="E160" s="46">
        <v>129</v>
      </c>
      <c r="F160" s="46">
        <v>116</v>
      </c>
      <c r="G160" s="46">
        <v>142</v>
      </c>
      <c r="H160" s="46">
        <v>129</v>
      </c>
      <c r="I160" s="46">
        <v>18</v>
      </c>
      <c r="J160" s="46">
        <v>34</v>
      </c>
      <c r="K160" s="46">
        <v>17</v>
      </c>
      <c r="L160" s="46">
        <v>18</v>
      </c>
      <c r="M160" s="46">
        <v>15</v>
      </c>
      <c r="N160" s="46">
        <v>12</v>
      </c>
      <c r="O160" s="46">
        <v>28</v>
      </c>
      <c r="P160" s="46">
        <v>18</v>
      </c>
      <c r="Q160" s="46">
        <v>18</v>
      </c>
      <c r="R160" s="46" t="s">
        <v>635</v>
      </c>
      <c r="S160" s="22">
        <f t="shared" si="14"/>
        <v>24</v>
      </c>
      <c r="T160" s="5">
        <f t="shared" si="16"/>
        <v>1.6666666666666667</v>
      </c>
      <c r="U160" s="6">
        <f t="shared" si="15"/>
        <v>8.6</v>
      </c>
    </row>
    <row r="161" spans="1:21" ht="15" customHeight="1" x14ac:dyDescent="0.25">
      <c r="A161" s="53" t="s">
        <v>232</v>
      </c>
      <c r="B161" s="58" t="s">
        <v>90</v>
      </c>
      <c r="C161" s="47">
        <v>9</v>
      </c>
      <c r="D161" s="49">
        <v>160</v>
      </c>
      <c r="E161" s="49">
        <v>193.5</v>
      </c>
      <c r="F161" s="49">
        <v>174</v>
      </c>
      <c r="G161" s="49">
        <v>213</v>
      </c>
      <c r="H161" s="49">
        <v>193.5</v>
      </c>
      <c r="I161" s="49">
        <v>27</v>
      </c>
      <c r="J161" s="49">
        <v>51</v>
      </c>
      <c r="K161" s="49">
        <v>25.5</v>
      </c>
      <c r="L161" s="49">
        <v>27</v>
      </c>
      <c r="M161" s="49">
        <v>15</v>
      </c>
      <c r="N161" s="49">
        <v>18</v>
      </c>
      <c r="O161" s="49">
        <v>42</v>
      </c>
      <c r="P161" s="49">
        <v>27</v>
      </c>
      <c r="Q161" s="49">
        <v>27</v>
      </c>
      <c r="R161" s="46" t="s">
        <v>635</v>
      </c>
      <c r="S161" s="22">
        <f t="shared" si="14"/>
        <v>36</v>
      </c>
      <c r="T161" s="5">
        <f t="shared" si="16"/>
        <v>1.6666666666666667</v>
      </c>
      <c r="U161" s="6">
        <f t="shared" si="15"/>
        <v>12.9</v>
      </c>
    </row>
    <row r="162" spans="1:21" ht="15" customHeight="1" x14ac:dyDescent="0.25">
      <c r="A162" s="53" t="s">
        <v>28</v>
      </c>
      <c r="B162" s="58" t="s">
        <v>90</v>
      </c>
      <c r="C162" s="47">
        <v>5.4</v>
      </c>
      <c r="D162" s="46">
        <v>100</v>
      </c>
      <c r="E162" s="46">
        <v>62</v>
      </c>
      <c r="F162" s="46">
        <v>59</v>
      </c>
      <c r="G162" s="46">
        <v>66</v>
      </c>
      <c r="H162" s="46">
        <v>62</v>
      </c>
      <c r="I162" s="46">
        <v>9</v>
      </c>
      <c r="J162" s="46">
        <v>10</v>
      </c>
      <c r="K162" s="46">
        <v>7</v>
      </c>
      <c r="L162" s="46">
        <v>9</v>
      </c>
      <c r="M162" s="46">
        <v>12</v>
      </c>
      <c r="N162" s="46">
        <v>8</v>
      </c>
      <c r="O162" s="46">
        <v>14</v>
      </c>
      <c r="P162" s="46">
        <v>0</v>
      </c>
      <c r="Q162" s="46">
        <v>0</v>
      </c>
      <c r="R162" s="24" t="s">
        <v>745</v>
      </c>
      <c r="S162" s="22">
        <f t="shared" si="14"/>
        <v>17.962962962962962</v>
      </c>
      <c r="T162" s="5">
        <f t="shared" si="16"/>
        <v>2.2222222222222219</v>
      </c>
      <c r="U162" s="6">
        <f t="shared" si="15"/>
        <v>5.166666666666667</v>
      </c>
    </row>
    <row r="163" spans="1:21" ht="15" customHeight="1" x14ac:dyDescent="0.25">
      <c r="A163" s="53" t="s">
        <v>54</v>
      </c>
      <c r="B163" s="58" t="s">
        <v>90</v>
      </c>
      <c r="C163" s="47">
        <v>5.4</v>
      </c>
      <c r="D163" s="49">
        <v>100</v>
      </c>
      <c r="E163" s="49">
        <v>124</v>
      </c>
      <c r="F163" s="49">
        <v>118</v>
      </c>
      <c r="G163" s="49">
        <v>132</v>
      </c>
      <c r="H163" s="49">
        <v>124</v>
      </c>
      <c r="I163" s="49">
        <v>18</v>
      </c>
      <c r="J163" s="49">
        <v>20</v>
      </c>
      <c r="K163" s="49">
        <v>14</v>
      </c>
      <c r="L163" s="49">
        <v>18</v>
      </c>
      <c r="M163" s="49">
        <v>12</v>
      </c>
      <c r="N163" s="49">
        <v>16</v>
      </c>
      <c r="O163" s="49">
        <v>28</v>
      </c>
      <c r="P163" s="49">
        <v>0</v>
      </c>
      <c r="Q163" s="49">
        <v>0</v>
      </c>
      <c r="R163" s="24" t="s">
        <v>745</v>
      </c>
      <c r="S163" s="22">
        <f t="shared" si="14"/>
        <v>35.925925925925924</v>
      </c>
      <c r="T163" s="5">
        <f t="shared" si="16"/>
        <v>2.2222222222222219</v>
      </c>
      <c r="U163" s="6">
        <f t="shared" si="15"/>
        <v>10.333333333333334</v>
      </c>
    </row>
    <row r="164" spans="1:21" ht="15" customHeight="1" x14ac:dyDescent="0.25">
      <c r="A164" s="53" t="s">
        <v>233</v>
      </c>
      <c r="B164" s="58" t="s">
        <v>90</v>
      </c>
      <c r="C164" s="51">
        <v>6.2</v>
      </c>
      <c r="D164" s="48">
        <v>85</v>
      </c>
      <c r="E164" s="48">
        <v>61</v>
      </c>
      <c r="F164" s="48">
        <v>55</v>
      </c>
      <c r="G164" s="48">
        <v>65</v>
      </c>
      <c r="H164" s="48">
        <v>63</v>
      </c>
      <c r="I164" s="48">
        <v>12</v>
      </c>
      <c r="J164" s="48">
        <v>16</v>
      </c>
      <c r="K164" s="48">
        <v>7</v>
      </c>
      <c r="L164" s="48">
        <v>12</v>
      </c>
      <c r="M164" s="48">
        <v>10</v>
      </c>
      <c r="N164" s="48">
        <v>7</v>
      </c>
      <c r="O164" s="48">
        <v>20</v>
      </c>
      <c r="P164" s="48">
        <v>0</v>
      </c>
      <c r="Q164" s="48">
        <v>0</v>
      </c>
      <c r="R164" s="24" t="s">
        <v>745</v>
      </c>
      <c r="S164" s="22">
        <f t="shared" si="14"/>
        <v>17.419354838709676</v>
      </c>
      <c r="T164" s="5">
        <f t="shared" si="16"/>
        <v>1.6129032258064515</v>
      </c>
      <c r="U164" s="6">
        <f t="shared" si="15"/>
        <v>6.1</v>
      </c>
    </row>
    <row r="165" spans="1:21" ht="15" customHeight="1" x14ac:dyDescent="0.25">
      <c r="A165" s="53" t="s">
        <v>234</v>
      </c>
      <c r="B165" s="58" t="s">
        <v>90</v>
      </c>
      <c r="C165" s="47">
        <v>6.2</v>
      </c>
      <c r="D165" s="49">
        <v>85</v>
      </c>
      <c r="E165" s="49">
        <v>122</v>
      </c>
      <c r="F165" s="49">
        <v>110</v>
      </c>
      <c r="G165" s="49">
        <v>130</v>
      </c>
      <c r="H165" s="49">
        <v>126</v>
      </c>
      <c r="I165" s="49">
        <v>24</v>
      </c>
      <c r="J165" s="49">
        <v>32</v>
      </c>
      <c r="K165" s="49">
        <v>14</v>
      </c>
      <c r="L165" s="49">
        <v>24</v>
      </c>
      <c r="M165" s="49">
        <v>10</v>
      </c>
      <c r="N165" s="49">
        <v>14</v>
      </c>
      <c r="O165" s="49">
        <v>40</v>
      </c>
      <c r="P165" s="49">
        <v>0</v>
      </c>
      <c r="Q165" s="49">
        <v>0</v>
      </c>
      <c r="R165" s="24" t="s">
        <v>745</v>
      </c>
      <c r="S165" s="22">
        <f t="shared" si="14"/>
        <v>34.838709677419352</v>
      </c>
      <c r="T165" s="5">
        <f t="shared" si="16"/>
        <v>1.6129032258064515</v>
      </c>
      <c r="U165" s="6">
        <f t="shared" si="15"/>
        <v>12.2</v>
      </c>
    </row>
    <row r="166" spans="1:21" ht="15" customHeight="1" x14ac:dyDescent="0.25">
      <c r="A166" s="53" t="s">
        <v>235</v>
      </c>
      <c r="B166" s="58" t="s">
        <v>90</v>
      </c>
      <c r="C166" s="51">
        <v>4</v>
      </c>
      <c r="D166" s="48">
        <v>75</v>
      </c>
      <c r="E166" s="48">
        <v>36</v>
      </c>
      <c r="F166" s="48">
        <v>34</v>
      </c>
      <c r="G166" s="48">
        <v>39</v>
      </c>
      <c r="H166" s="48">
        <v>36</v>
      </c>
      <c r="I166" s="48">
        <v>9</v>
      </c>
      <c r="J166" s="48">
        <v>9</v>
      </c>
      <c r="K166" s="48">
        <v>7</v>
      </c>
      <c r="L166" s="48">
        <v>10</v>
      </c>
      <c r="M166" s="48">
        <v>5</v>
      </c>
      <c r="N166" s="48">
        <v>11</v>
      </c>
      <c r="O166" s="48">
        <v>12</v>
      </c>
      <c r="P166" s="48">
        <v>0</v>
      </c>
      <c r="Q166" s="48">
        <v>0</v>
      </c>
      <c r="R166" s="24" t="s">
        <v>745</v>
      </c>
      <c r="S166" s="22">
        <f t="shared" si="14"/>
        <v>17.75</v>
      </c>
      <c r="T166" s="5">
        <f t="shared" si="16"/>
        <v>1.25</v>
      </c>
      <c r="U166" s="6">
        <f t="shared" ref="U166:U193" si="17">IFERROR(E166/M166, "n/a")</f>
        <v>7.2</v>
      </c>
    </row>
    <row r="167" spans="1:21" ht="15" customHeight="1" x14ac:dyDescent="0.25">
      <c r="A167" s="53" t="s">
        <v>236</v>
      </c>
      <c r="B167" s="58" t="s">
        <v>90</v>
      </c>
      <c r="C167" s="47">
        <v>4</v>
      </c>
      <c r="D167" s="49">
        <v>75</v>
      </c>
      <c r="E167" s="49">
        <v>72</v>
      </c>
      <c r="F167" s="49">
        <v>68</v>
      </c>
      <c r="G167" s="49">
        <v>78</v>
      </c>
      <c r="H167" s="49">
        <v>72</v>
      </c>
      <c r="I167" s="49">
        <v>18</v>
      </c>
      <c r="J167" s="49">
        <v>18</v>
      </c>
      <c r="K167" s="49">
        <v>14</v>
      </c>
      <c r="L167" s="49">
        <v>20</v>
      </c>
      <c r="M167" s="49">
        <v>5</v>
      </c>
      <c r="N167" s="49">
        <v>22</v>
      </c>
      <c r="O167" s="49">
        <v>24</v>
      </c>
      <c r="P167" s="49">
        <v>0</v>
      </c>
      <c r="Q167" s="49">
        <v>0</v>
      </c>
      <c r="R167" s="24" t="s">
        <v>745</v>
      </c>
      <c r="S167" s="22">
        <f t="shared" si="14"/>
        <v>35.5</v>
      </c>
      <c r="T167" s="5">
        <f t="shared" ref="T167:T193" si="18">M167/C167</f>
        <v>1.25</v>
      </c>
      <c r="U167" s="6">
        <f t="shared" si="17"/>
        <v>14.4</v>
      </c>
    </row>
    <row r="168" spans="1:21" ht="15" customHeight="1" x14ac:dyDescent="0.25">
      <c r="A168" s="53" t="s">
        <v>237</v>
      </c>
      <c r="B168" s="58" t="s">
        <v>101</v>
      </c>
      <c r="C168" s="47">
        <v>1.1000000000000001</v>
      </c>
      <c r="D168" s="46">
        <v>55</v>
      </c>
      <c r="E168" s="46">
        <v>20</v>
      </c>
      <c r="F168" s="46">
        <v>21</v>
      </c>
      <c r="G168" s="46">
        <v>20</v>
      </c>
      <c r="H168" s="46">
        <v>20</v>
      </c>
      <c r="I168" s="46">
        <v>11</v>
      </c>
      <c r="J168" s="46">
        <v>15</v>
      </c>
      <c r="K168" s="46">
        <v>10</v>
      </c>
      <c r="L168" s="46">
        <v>11</v>
      </c>
      <c r="M168" s="46">
        <v>0</v>
      </c>
      <c r="N168" s="46">
        <v>18</v>
      </c>
      <c r="O168" s="46">
        <v>6</v>
      </c>
      <c r="P168" s="46">
        <v>0</v>
      </c>
      <c r="Q168" s="46">
        <v>4</v>
      </c>
      <c r="R168" s="24" t="s">
        <v>745</v>
      </c>
      <c r="S168" s="22">
        <f t="shared" si="14"/>
        <v>60.909090909090907</v>
      </c>
      <c r="T168" s="5">
        <f t="shared" si="18"/>
        <v>0</v>
      </c>
      <c r="U168" s="6" t="str">
        <f t="shared" si="17"/>
        <v>n/a</v>
      </c>
    </row>
    <row r="169" spans="1:21" ht="15" customHeight="1" x14ac:dyDescent="0.25">
      <c r="A169" s="53" t="s">
        <v>238</v>
      </c>
      <c r="B169" s="58" t="s">
        <v>101</v>
      </c>
      <c r="C169" s="47">
        <v>1.1000000000000001</v>
      </c>
      <c r="D169" s="49">
        <v>55</v>
      </c>
      <c r="E169" s="49">
        <v>40</v>
      </c>
      <c r="F169" s="49">
        <v>42</v>
      </c>
      <c r="G169" s="49">
        <v>40</v>
      </c>
      <c r="H169" s="49">
        <v>40</v>
      </c>
      <c r="I169" s="49">
        <v>22</v>
      </c>
      <c r="J169" s="49">
        <v>30</v>
      </c>
      <c r="K169" s="49">
        <v>20</v>
      </c>
      <c r="L169" s="49">
        <v>22</v>
      </c>
      <c r="M169" s="49">
        <v>0</v>
      </c>
      <c r="N169" s="49">
        <v>36</v>
      </c>
      <c r="O169" s="49">
        <v>12</v>
      </c>
      <c r="P169" s="49">
        <v>0</v>
      </c>
      <c r="Q169" s="49">
        <v>8</v>
      </c>
      <c r="R169" s="24" t="s">
        <v>745</v>
      </c>
      <c r="S169" s="22">
        <f t="shared" si="14"/>
        <v>121.81818181818181</v>
      </c>
      <c r="T169" s="5">
        <f t="shared" si="18"/>
        <v>0</v>
      </c>
      <c r="U169" s="6" t="str">
        <f t="shared" si="17"/>
        <v>n/a</v>
      </c>
    </row>
    <row r="170" spans="1:21" ht="15" customHeight="1" x14ac:dyDescent="0.25">
      <c r="A170" s="53" t="s">
        <v>239</v>
      </c>
      <c r="B170" s="58" t="s">
        <v>90</v>
      </c>
      <c r="C170" s="47">
        <v>6.4</v>
      </c>
      <c r="D170" s="46">
        <v>100</v>
      </c>
      <c r="E170" s="46">
        <v>87</v>
      </c>
      <c r="F170" s="46">
        <v>84</v>
      </c>
      <c r="G170" s="46">
        <v>90</v>
      </c>
      <c r="H170" s="46">
        <v>88</v>
      </c>
      <c r="I170" s="46">
        <v>18</v>
      </c>
      <c r="J170" s="46">
        <v>20</v>
      </c>
      <c r="K170" s="46">
        <v>10</v>
      </c>
      <c r="L170" s="46">
        <v>18</v>
      </c>
      <c r="M170" s="46">
        <v>8</v>
      </c>
      <c r="N170" s="46">
        <v>12</v>
      </c>
      <c r="O170" s="46">
        <v>20</v>
      </c>
      <c r="P170" s="46">
        <v>0</v>
      </c>
      <c r="Q170" s="46">
        <v>0</v>
      </c>
      <c r="R170" s="24" t="s">
        <v>745</v>
      </c>
      <c r="S170" s="22">
        <f t="shared" si="14"/>
        <v>23.90625</v>
      </c>
      <c r="T170" s="5">
        <f t="shared" si="18"/>
        <v>1.25</v>
      </c>
      <c r="U170" s="6">
        <f t="shared" si="17"/>
        <v>10.875</v>
      </c>
    </row>
    <row r="171" spans="1:21" ht="15" customHeight="1" x14ac:dyDescent="0.25">
      <c r="A171" s="53" t="s">
        <v>240</v>
      </c>
      <c r="B171" s="58" t="s">
        <v>90</v>
      </c>
      <c r="C171" s="47">
        <v>6.4</v>
      </c>
      <c r="D171" s="49">
        <v>100</v>
      </c>
      <c r="E171" s="49">
        <v>130.5</v>
      </c>
      <c r="F171" s="49">
        <v>126</v>
      </c>
      <c r="G171" s="49">
        <v>135</v>
      </c>
      <c r="H171" s="49">
        <v>132</v>
      </c>
      <c r="I171" s="49">
        <v>27</v>
      </c>
      <c r="J171" s="49">
        <v>30</v>
      </c>
      <c r="K171" s="49">
        <v>15</v>
      </c>
      <c r="L171" s="49">
        <v>27</v>
      </c>
      <c r="M171" s="49">
        <v>8</v>
      </c>
      <c r="N171" s="49">
        <v>18</v>
      </c>
      <c r="O171" s="49">
        <v>30</v>
      </c>
      <c r="P171" s="49">
        <v>0</v>
      </c>
      <c r="Q171" s="49">
        <v>0</v>
      </c>
      <c r="R171" s="24" t="s">
        <v>745</v>
      </c>
      <c r="S171" s="22">
        <f t="shared" si="14"/>
        <v>35.859375</v>
      </c>
      <c r="T171" s="5">
        <f t="shared" si="18"/>
        <v>1.25</v>
      </c>
      <c r="U171" s="6">
        <f t="shared" si="17"/>
        <v>16.3125</v>
      </c>
    </row>
    <row r="172" spans="1:21" ht="15" customHeight="1" x14ac:dyDescent="0.25">
      <c r="A172" s="53" t="s">
        <v>241</v>
      </c>
      <c r="B172" s="58" t="s">
        <v>90</v>
      </c>
      <c r="C172" s="47">
        <v>5.6</v>
      </c>
      <c r="D172" s="46">
        <v>95</v>
      </c>
      <c r="E172" s="46">
        <v>70</v>
      </c>
      <c r="F172" s="46">
        <v>66</v>
      </c>
      <c r="G172" s="46">
        <v>75</v>
      </c>
      <c r="H172" s="46">
        <v>70</v>
      </c>
      <c r="I172" s="46">
        <v>30</v>
      </c>
      <c r="J172" s="46">
        <v>20</v>
      </c>
      <c r="K172" s="46">
        <v>16</v>
      </c>
      <c r="L172" s="46">
        <v>20</v>
      </c>
      <c r="M172" s="48">
        <v>4</v>
      </c>
      <c r="N172" s="48">
        <v>16</v>
      </c>
      <c r="O172" s="48">
        <v>19</v>
      </c>
      <c r="P172" s="48">
        <v>0</v>
      </c>
      <c r="Q172" s="48">
        <v>0</v>
      </c>
      <c r="R172" s="24" t="s">
        <v>745</v>
      </c>
      <c r="S172" s="22">
        <f t="shared" si="14"/>
        <v>27.857142857142858</v>
      </c>
      <c r="T172" s="5">
        <f t="shared" si="18"/>
        <v>0.7142857142857143</v>
      </c>
      <c r="U172" s="6">
        <f t="shared" si="17"/>
        <v>17.5</v>
      </c>
    </row>
    <row r="173" spans="1:21" ht="15" customHeight="1" x14ac:dyDescent="0.25">
      <c r="A173" s="53" t="s">
        <v>242</v>
      </c>
      <c r="B173" s="58" t="s">
        <v>90</v>
      </c>
      <c r="C173" s="47">
        <v>5.6</v>
      </c>
      <c r="D173" s="49">
        <v>95</v>
      </c>
      <c r="E173" s="49">
        <v>105</v>
      </c>
      <c r="F173" s="49">
        <v>99</v>
      </c>
      <c r="G173" s="49">
        <v>112.5</v>
      </c>
      <c r="H173" s="49">
        <v>105</v>
      </c>
      <c r="I173" s="49">
        <v>45</v>
      </c>
      <c r="J173" s="49">
        <v>30</v>
      </c>
      <c r="K173" s="49">
        <v>24</v>
      </c>
      <c r="L173" s="49">
        <v>30</v>
      </c>
      <c r="M173" s="49">
        <v>4</v>
      </c>
      <c r="N173" s="49">
        <v>24</v>
      </c>
      <c r="O173" s="49">
        <v>28.5</v>
      </c>
      <c r="P173" s="49">
        <v>0</v>
      </c>
      <c r="Q173" s="49">
        <v>0</v>
      </c>
      <c r="R173" s="24" t="s">
        <v>745</v>
      </c>
      <c r="S173" s="22">
        <f t="shared" si="14"/>
        <v>41.785714285714292</v>
      </c>
      <c r="T173" s="5">
        <f t="shared" si="18"/>
        <v>0.7142857142857143</v>
      </c>
      <c r="U173" s="6">
        <f t="shared" si="17"/>
        <v>26.25</v>
      </c>
    </row>
    <row r="174" spans="1:21" ht="15" customHeight="1" x14ac:dyDescent="0.25">
      <c r="A174" s="53" t="s">
        <v>243</v>
      </c>
      <c r="B174" s="58" t="s">
        <v>808</v>
      </c>
      <c r="C174" s="51">
        <v>2.6</v>
      </c>
      <c r="D174" s="48">
        <v>60</v>
      </c>
      <c r="E174" s="48">
        <v>25</v>
      </c>
      <c r="F174" s="48">
        <v>27</v>
      </c>
      <c r="G174" s="48">
        <v>24</v>
      </c>
      <c r="H174" s="48">
        <v>24</v>
      </c>
      <c r="I174" s="48">
        <v>7</v>
      </c>
      <c r="J174" s="48">
        <v>8</v>
      </c>
      <c r="K174" s="48">
        <v>8</v>
      </c>
      <c r="L174" s="48">
        <v>7</v>
      </c>
      <c r="M174" s="48">
        <v>0</v>
      </c>
      <c r="N174" s="48">
        <v>9</v>
      </c>
      <c r="O174" s="48">
        <v>10</v>
      </c>
      <c r="P174" s="48">
        <v>0</v>
      </c>
      <c r="Q174" s="48">
        <v>0</v>
      </c>
      <c r="R174" s="50" t="s">
        <v>807</v>
      </c>
      <c r="S174" s="22">
        <f t="shared" si="14"/>
        <v>21.153846153846153</v>
      </c>
      <c r="T174" s="5">
        <f t="shared" si="18"/>
        <v>0</v>
      </c>
      <c r="U174" s="6" t="str">
        <f t="shared" si="17"/>
        <v>n/a</v>
      </c>
    </row>
    <row r="175" spans="1:21" ht="15" customHeight="1" x14ac:dyDescent="0.25">
      <c r="A175" s="53" t="s">
        <v>244</v>
      </c>
      <c r="B175" s="58" t="s">
        <v>808</v>
      </c>
      <c r="C175" s="47">
        <v>2.6</v>
      </c>
      <c r="D175" s="49">
        <v>60</v>
      </c>
      <c r="E175" s="49">
        <v>50</v>
      </c>
      <c r="F175" s="49">
        <v>54</v>
      </c>
      <c r="G175" s="49">
        <v>48</v>
      </c>
      <c r="H175" s="49">
        <v>48</v>
      </c>
      <c r="I175" s="49">
        <v>14</v>
      </c>
      <c r="J175" s="49">
        <v>16</v>
      </c>
      <c r="K175" s="49">
        <v>16</v>
      </c>
      <c r="L175" s="49">
        <v>14</v>
      </c>
      <c r="M175" s="49">
        <v>0</v>
      </c>
      <c r="N175" s="49">
        <v>18</v>
      </c>
      <c r="O175" s="49">
        <v>20</v>
      </c>
      <c r="P175" s="49">
        <v>0</v>
      </c>
      <c r="Q175" s="49">
        <v>0</v>
      </c>
      <c r="R175" s="50" t="s">
        <v>807</v>
      </c>
      <c r="S175" s="22">
        <f t="shared" si="14"/>
        <v>42.307692307692307</v>
      </c>
      <c r="T175" s="5">
        <f t="shared" si="18"/>
        <v>0</v>
      </c>
      <c r="U175" s="6" t="str">
        <f t="shared" si="17"/>
        <v>n/a</v>
      </c>
    </row>
    <row r="176" spans="1:21" ht="15" customHeight="1" x14ac:dyDescent="0.25">
      <c r="A176" s="53" t="s">
        <v>245</v>
      </c>
      <c r="B176" s="58" t="s">
        <v>101</v>
      </c>
      <c r="C176" s="51">
        <v>1.4</v>
      </c>
      <c r="D176" s="48">
        <v>40</v>
      </c>
      <c r="E176" s="48">
        <v>10</v>
      </c>
      <c r="F176" s="48">
        <v>11</v>
      </c>
      <c r="G176" s="48">
        <v>10</v>
      </c>
      <c r="H176" s="48">
        <v>10</v>
      </c>
      <c r="I176" s="48">
        <v>5</v>
      </c>
      <c r="J176" s="48">
        <v>5</v>
      </c>
      <c r="K176" s="48">
        <v>6</v>
      </c>
      <c r="L176" s="48">
        <v>4</v>
      </c>
      <c r="M176" s="48">
        <v>0</v>
      </c>
      <c r="N176" s="48">
        <v>5</v>
      </c>
      <c r="O176" s="48">
        <v>5</v>
      </c>
      <c r="P176" s="48">
        <v>0</v>
      </c>
      <c r="Q176" s="48">
        <v>0</v>
      </c>
      <c r="R176" s="50" t="s">
        <v>246</v>
      </c>
      <c r="S176" s="22">
        <f t="shared" si="14"/>
        <v>21.428571428571431</v>
      </c>
      <c r="T176" s="5">
        <f t="shared" si="18"/>
        <v>0</v>
      </c>
      <c r="U176" s="6" t="str">
        <f t="shared" si="17"/>
        <v>n/a</v>
      </c>
    </row>
    <row r="177" spans="1:21" ht="15" customHeight="1" x14ac:dyDescent="0.25">
      <c r="A177" s="53" t="s">
        <v>247</v>
      </c>
      <c r="B177" s="58" t="s">
        <v>101</v>
      </c>
      <c r="C177" s="47">
        <v>1.4</v>
      </c>
      <c r="D177" s="49">
        <v>40</v>
      </c>
      <c r="E177" s="49">
        <v>20</v>
      </c>
      <c r="F177" s="49">
        <v>22</v>
      </c>
      <c r="G177" s="49">
        <v>20</v>
      </c>
      <c r="H177" s="49">
        <v>20</v>
      </c>
      <c r="I177" s="49">
        <v>10</v>
      </c>
      <c r="J177" s="49">
        <v>10</v>
      </c>
      <c r="K177" s="49">
        <v>12</v>
      </c>
      <c r="L177" s="49">
        <v>8</v>
      </c>
      <c r="M177" s="49">
        <v>0</v>
      </c>
      <c r="N177" s="49">
        <v>10</v>
      </c>
      <c r="O177" s="49">
        <v>10</v>
      </c>
      <c r="P177" s="49">
        <v>0</v>
      </c>
      <c r="Q177" s="49">
        <v>0</v>
      </c>
      <c r="R177" s="50" t="s">
        <v>246</v>
      </c>
      <c r="S177" s="22">
        <f t="shared" si="14"/>
        <v>42.857142857142861</v>
      </c>
      <c r="T177" s="5">
        <f t="shared" si="18"/>
        <v>0</v>
      </c>
      <c r="U177" s="6" t="str">
        <f t="shared" si="17"/>
        <v>n/a</v>
      </c>
    </row>
    <row r="178" spans="1:21" ht="15" customHeight="1" x14ac:dyDescent="0.25">
      <c r="A178" s="53" t="s">
        <v>248</v>
      </c>
      <c r="B178" s="58" t="s">
        <v>104</v>
      </c>
      <c r="C178" s="47">
        <v>4.5999999999999996</v>
      </c>
      <c r="D178" s="46">
        <v>55</v>
      </c>
      <c r="E178" s="46">
        <v>53</v>
      </c>
      <c r="F178" s="46">
        <v>46</v>
      </c>
      <c r="G178" s="46">
        <v>60</v>
      </c>
      <c r="H178" s="46">
        <v>65</v>
      </c>
      <c r="I178" s="46">
        <v>17</v>
      </c>
      <c r="J178" s="46">
        <v>19</v>
      </c>
      <c r="K178" s="46">
        <v>10</v>
      </c>
      <c r="L178" s="46">
        <v>17</v>
      </c>
      <c r="M178" s="46">
        <v>5</v>
      </c>
      <c r="N178" s="46">
        <v>17</v>
      </c>
      <c r="O178" s="46">
        <v>23</v>
      </c>
      <c r="P178" s="46">
        <v>0</v>
      </c>
      <c r="Q178" s="46">
        <v>0</v>
      </c>
      <c r="R178" s="24" t="s">
        <v>745</v>
      </c>
      <c r="S178" s="22">
        <f t="shared" si="14"/>
        <v>25.217391304347828</v>
      </c>
      <c r="T178" s="5">
        <f t="shared" si="18"/>
        <v>1.0869565217391306</v>
      </c>
      <c r="U178" s="6">
        <f t="shared" si="17"/>
        <v>10.6</v>
      </c>
    </row>
    <row r="179" spans="1:21" ht="15" customHeight="1" x14ac:dyDescent="0.25">
      <c r="A179" s="53" t="s">
        <v>776</v>
      </c>
      <c r="B179" s="58" t="s">
        <v>104</v>
      </c>
      <c r="C179" s="47">
        <v>4.5999999999999996</v>
      </c>
      <c r="D179" s="46">
        <v>55</v>
      </c>
      <c r="E179" s="46">
        <v>106</v>
      </c>
      <c r="F179" s="46">
        <v>92</v>
      </c>
      <c r="G179" s="46">
        <v>119</v>
      </c>
      <c r="H179" s="46">
        <v>109</v>
      </c>
      <c r="I179" s="46">
        <v>34</v>
      </c>
      <c r="J179" s="46">
        <v>38</v>
      </c>
      <c r="K179" s="46">
        <v>20</v>
      </c>
      <c r="L179" s="46">
        <v>34</v>
      </c>
      <c r="M179" s="46">
        <v>5</v>
      </c>
      <c r="N179" s="46">
        <v>33</v>
      </c>
      <c r="O179" s="46">
        <v>45</v>
      </c>
      <c r="P179" s="46">
        <v>0</v>
      </c>
      <c r="Q179" s="46">
        <v>0</v>
      </c>
      <c r="R179" s="24" t="s">
        <v>745</v>
      </c>
      <c r="S179" s="22">
        <f t="shared" si="14"/>
        <v>50.434782608695656</v>
      </c>
      <c r="T179" s="5">
        <f t="shared" si="18"/>
        <v>1.0869565217391306</v>
      </c>
      <c r="U179" s="6">
        <f t="shared" si="17"/>
        <v>21.2</v>
      </c>
    </row>
    <row r="180" spans="1:21" ht="15" customHeight="1" x14ac:dyDescent="0.25">
      <c r="A180" s="53" t="s">
        <v>249</v>
      </c>
      <c r="B180" s="58" t="s">
        <v>90</v>
      </c>
      <c r="C180" s="51">
        <v>7.5</v>
      </c>
      <c r="D180" s="48">
        <v>140</v>
      </c>
      <c r="E180" s="48">
        <v>113</v>
      </c>
      <c r="F180" s="48">
        <v>103</v>
      </c>
      <c r="G180" s="48">
        <v>119</v>
      </c>
      <c r="H180" s="48">
        <v>117</v>
      </c>
      <c r="I180" s="48">
        <v>17</v>
      </c>
      <c r="J180" s="48">
        <v>18</v>
      </c>
      <c r="K180" s="48">
        <v>10</v>
      </c>
      <c r="L180" s="48">
        <v>36</v>
      </c>
      <c r="M180" s="48">
        <v>11</v>
      </c>
      <c r="N180" s="48">
        <v>13</v>
      </c>
      <c r="O180" s="48">
        <v>31</v>
      </c>
      <c r="P180" s="48">
        <v>18</v>
      </c>
      <c r="Q180" s="48">
        <v>23</v>
      </c>
      <c r="R180" s="24" t="s">
        <v>790</v>
      </c>
      <c r="S180" s="22">
        <f t="shared" si="14"/>
        <v>25.866666666666667</v>
      </c>
      <c r="T180" s="5">
        <f t="shared" si="18"/>
        <v>1.4666666666666666</v>
      </c>
      <c r="U180" s="6">
        <f t="shared" si="17"/>
        <v>10.272727272727273</v>
      </c>
    </row>
    <row r="181" spans="1:21" ht="15" customHeight="1" x14ac:dyDescent="0.25">
      <c r="A181" s="53" t="s">
        <v>250</v>
      </c>
      <c r="B181" s="58" t="s">
        <v>90</v>
      </c>
      <c r="C181" s="47">
        <v>7.5</v>
      </c>
      <c r="D181" s="49">
        <v>140</v>
      </c>
      <c r="E181" s="49">
        <v>169.5</v>
      </c>
      <c r="F181" s="49">
        <v>154.5</v>
      </c>
      <c r="G181" s="49">
        <v>178.5</v>
      </c>
      <c r="H181" s="49">
        <v>175.5</v>
      </c>
      <c r="I181" s="49">
        <v>25.5</v>
      </c>
      <c r="J181" s="49">
        <v>27</v>
      </c>
      <c r="K181" s="49">
        <v>15</v>
      </c>
      <c r="L181" s="49">
        <v>54</v>
      </c>
      <c r="M181" s="49">
        <v>11</v>
      </c>
      <c r="N181" s="49">
        <v>19.5</v>
      </c>
      <c r="O181" s="49">
        <v>46.5</v>
      </c>
      <c r="P181" s="49">
        <v>27</v>
      </c>
      <c r="Q181" s="49">
        <v>34.5</v>
      </c>
      <c r="R181" s="24" t="s">
        <v>790</v>
      </c>
      <c r="S181" s="22">
        <f t="shared" si="14"/>
        <v>38.799999999999997</v>
      </c>
      <c r="T181" s="5">
        <f t="shared" si="18"/>
        <v>1.4666666666666666</v>
      </c>
      <c r="U181" s="6">
        <f t="shared" si="17"/>
        <v>15.409090909090908</v>
      </c>
    </row>
    <row r="182" spans="1:21" ht="15" customHeight="1" x14ac:dyDescent="0.25">
      <c r="A182" s="53" t="s">
        <v>251</v>
      </c>
      <c r="B182" s="58" t="s">
        <v>808</v>
      </c>
      <c r="C182" s="47">
        <v>6.8</v>
      </c>
      <c r="D182" s="46">
        <v>85</v>
      </c>
      <c r="E182" s="46">
        <v>99</v>
      </c>
      <c r="F182" s="46">
        <v>93</v>
      </c>
      <c r="G182" s="46">
        <v>105</v>
      </c>
      <c r="H182" s="46">
        <v>99</v>
      </c>
      <c r="I182" s="46">
        <v>15</v>
      </c>
      <c r="J182" s="46">
        <v>19</v>
      </c>
      <c r="K182" s="46">
        <v>14</v>
      </c>
      <c r="L182" s="46">
        <v>15</v>
      </c>
      <c r="M182" s="46">
        <v>12</v>
      </c>
      <c r="N182" s="46">
        <v>14</v>
      </c>
      <c r="O182" s="46">
        <v>18</v>
      </c>
      <c r="P182" s="46">
        <v>0</v>
      </c>
      <c r="Q182" s="46">
        <v>0</v>
      </c>
      <c r="R182" s="24" t="s">
        <v>745</v>
      </c>
      <c r="S182" s="22">
        <f t="shared" si="14"/>
        <v>23.823529411764707</v>
      </c>
      <c r="T182" s="5">
        <f t="shared" si="18"/>
        <v>1.7647058823529411</v>
      </c>
      <c r="U182" s="6">
        <f t="shared" si="17"/>
        <v>8.25</v>
      </c>
    </row>
    <row r="183" spans="1:21" ht="15" customHeight="1" x14ac:dyDescent="0.25">
      <c r="A183" s="53" t="s">
        <v>252</v>
      </c>
      <c r="B183" s="58" t="s">
        <v>808</v>
      </c>
      <c r="C183" s="47">
        <v>6.8</v>
      </c>
      <c r="D183" s="49">
        <v>85</v>
      </c>
      <c r="E183" s="49">
        <v>148.5</v>
      </c>
      <c r="F183" s="49">
        <v>139.5</v>
      </c>
      <c r="G183" s="49">
        <v>157.5</v>
      </c>
      <c r="H183" s="49">
        <v>148.5</v>
      </c>
      <c r="I183" s="49">
        <v>22.5</v>
      </c>
      <c r="J183" s="49">
        <v>28.5</v>
      </c>
      <c r="K183" s="49">
        <v>21</v>
      </c>
      <c r="L183" s="49">
        <v>22.5</v>
      </c>
      <c r="M183" s="49">
        <v>12</v>
      </c>
      <c r="N183" s="49">
        <v>21</v>
      </c>
      <c r="O183" s="49">
        <v>27</v>
      </c>
      <c r="P183" s="49">
        <v>0</v>
      </c>
      <c r="Q183" s="49">
        <v>0</v>
      </c>
      <c r="R183" s="24" t="s">
        <v>745</v>
      </c>
      <c r="S183" s="22">
        <f t="shared" si="14"/>
        <v>35.735294117647058</v>
      </c>
      <c r="T183" s="5">
        <f t="shared" si="18"/>
        <v>1.7647058823529411</v>
      </c>
      <c r="U183" s="6">
        <f t="shared" si="17"/>
        <v>12.375</v>
      </c>
    </row>
    <row r="184" spans="1:21" ht="15" customHeight="1" x14ac:dyDescent="0.25">
      <c r="A184" s="53" t="s">
        <v>16</v>
      </c>
      <c r="B184" s="58" t="s">
        <v>101</v>
      </c>
      <c r="C184" s="47">
        <v>1.4</v>
      </c>
      <c r="D184" s="46">
        <v>50</v>
      </c>
      <c r="E184" s="46">
        <v>23</v>
      </c>
      <c r="F184" s="46">
        <v>22</v>
      </c>
      <c r="G184" s="46">
        <v>23</v>
      </c>
      <c r="H184" s="46">
        <v>24</v>
      </c>
      <c r="I184" s="46">
        <v>8</v>
      </c>
      <c r="J184" s="46">
        <v>10</v>
      </c>
      <c r="K184" s="46">
        <v>11</v>
      </c>
      <c r="L184" s="46">
        <v>8</v>
      </c>
      <c r="M184" s="46">
        <v>0</v>
      </c>
      <c r="N184" s="46">
        <v>9</v>
      </c>
      <c r="O184" s="46">
        <v>14</v>
      </c>
      <c r="P184" s="46">
        <v>0</v>
      </c>
      <c r="Q184" s="46">
        <v>0</v>
      </c>
      <c r="R184" s="24" t="s">
        <v>745</v>
      </c>
      <c r="S184" s="22">
        <f t="shared" si="14"/>
        <v>42.857142857142861</v>
      </c>
      <c r="T184" s="5">
        <f t="shared" si="18"/>
        <v>0</v>
      </c>
      <c r="U184" s="6" t="str">
        <f t="shared" si="17"/>
        <v>n/a</v>
      </c>
    </row>
    <row r="185" spans="1:21" ht="15" customHeight="1" x14ac:dyDescent="0.25">
      <c r="A185" s="53" t="s">
        <v>771</v>
      </c>
      <c r="B185" s="58" t="s">
        <v>101</v>
      </c>
      <c r="C185" s="47">
        <v>1.4</v>
      </c>
      <c r="D185" s="49">
        <v>50</v>
      </c>
      <c r="E185" s="49">
        <v>46</v>
      </c>
      <c r="F185" s="49">
        <v>44</v>
      </c>
      <c r="G185" s="49">
        <v>46</v>
      </c>
      <c r="H185" s="49">
        <v>48</v>
      </c>
      <c r="I185" s="49">
        <v>16</v>
      </c>
      <c r="J185" s="49">
        <v>20</v>
      </c>
      <c r="K185" s="49">
        <v>22</v>
      </c>
      <c r="L185" s="49">
        <v>16</v>
      </c>
      <c r="M185" s="49">
        <v>0</v>
      </c>
      <c r="N185" s="49">
        <v>18</v>
      </c>
      <c r="O185" s="49">
        <v>28</v>
      </c>
      <c r="P185" s="49">
        <v>0</v>
      </c>
      <c r="Q185" s="49">
        <v>0</v>
      </c>
      <c r="R185" s="24" t="s">
        <v>745</v>
      </c>
      <c r="S185" s="22">
        <f t="shared" si="14"/>
        <v>85.714285714285722</v>
      </c>
      <c r="T185" s="5">
        <f t="shared" si="18"/>
        <v>0</v>
      </c>
      <c r="U185" s="6" t="str">
        <f t="shared" si="17"/>
        <v>n/a</v>
      </c>
    </row>
    <row r="186" spans="1:21" ht="15" customHeight="1" x14ac:dyDescent="0.25">
      <c r="A186" s="53" t="s">
        <v>253</v>
      </c>
      <c r="B186" s="58" t="s">
        <v>101</v>
      </c>
      <c r="C186" s="51">
        <v>1.8</v>
      </c>
      <c r="D186" s="48">
        <v>50</v>
      </c>
      <c r="E186" s="48">
        <v>34</v>
      </c>
      <c r="F186" s="48">
        <v>35</v>
      </c>
      <c r="G186" s="48">
        <v>33</v>
      </c>
      <c r="H186" s="48">
        <v>33</v>
      </c>
      <c r="I186" s="48">
        <v>28</v>
      </c>
      <c r="J186" s="48">
        <v>20</v>
      </c>
      <c r="K186" s="48">
        <v>21</v>
      </c>
      <c r="L186" s="48">
        <v>23</v>
      </c>
      <c r="M186" s="48">
        <v>0</v>
      </c>
      <c r="N186" s="48">
        <v>13</v>
      </c>
      <c r="O186" s="48">
        <v>13</v>
      </c>
      <c r="P186" s="48">
        <v>19</v>
      </c>
      <c r="Q186" s="48">
        <v>19</v>
      </c>
      <c r="R186" s="24" t="s">
        <v>745</v>
      </c>
      <c r="S186" s="22">
        <f t="shared" si="14"/>
        <v>70</v>
      </c>
      <c r="T186" s="5">
        <f t="shared" si="18"/>
        <v>0</v>
      </c>
      <c r="U186" s="6" t="str">
        <f t="shared" si="17"/>
        <v>n/a</v>
      </c>
    </row>
    <row r="187" spans="1:21" ht="15" customHeight="1" x14ac:dyDescent="0.25">
      <c r="A187" s="53" t="s">
        <v>254</v>
      </c>
      <c r="B187" s="58" t="s">
        <v>101</v>
      </c>
      <c r="C187" s="47">
        <v>1.8</v>
      </c>
      <c r="D187" s="49">
        <v>50</v>
      </c>
      <c r="E187" s="49">
        <v>68</v>
      </c>
      <c r="F187" s="49">
        <v>70</v>
      </c>
      <c r="G187" s="49">
        <v>66</v>
      </c>
      <c r="H187" s="49">
        <v>66</v>
      </c>
      <c r="I187" s="49">
        <v>56</v>
      </c>
      <c r="J187" s="49">
        <v>40</v>
      </c>
      <c r="K187" s="49">
        <v>42</v>
      </c>
      <c r="L187" s="49">
        <v>46</v>
      </c>
      <c r="M187" s="49">
        <v>0</v>
      </c>
      <c r="N187" s="49">
        <v>26</v>
      </c>
      <c r="O187" s="49">
        <v>26</v>
      </c>
      <c r="P187" s="49">
        <v>38</v>
      </c>
      <c r="Q187" s="49">
        <v>38</v>
      </c>
      <c r="R187" s="24" t="s">
        <v>745</v>
      </c>
      <c r="S187" s="22">
        <f t="shared" si="14"/>
        <v>140</v>
      </c>
      <c r="T187" s="5">
        <f t="shared" si="18"/>
        <v>0</v>
      </c>
      <c r="U187" s="6" t="str">
        <f t="shared" si="17"/>
        <v>n/a</v>
      </c>
    </row>
    <row r="188" spans="1:21" ht="15" customHeight="1" x14ac:dyDescent="0.25">
      <c r="A188" s="53" t="s">
        <v>255</v>
      </c>
      <c r="B188" s="58" t="s">
        <v>101</v>
      </c>
      <c r="C188" s="47">
        <v>1.4</v>
      </c>
      <c r="D188" s="46">
        <v>50</v>
      </c>
      <c r="E188" s="46">
        <v>23</v>
      </c>
      <c r="F188" s="46">
        <v>25</v>
      </c>
      <c r="G188" s="46">
        <v>23</v>
      </c>
      <c r="H188" s="46">
        <v>23</v>
      </c>
      <c r="I188" s="46">
        <v>14</v>
      </c>
      <c r="J188" s="46">
        <v>14</v>
      </c>
      <c r="K188" s="46">
        <v>18</v>
      </c>
      <c r="L188" s="46">
        <v>16</v>
      </c>
      <c r="M188" s="46">
        <v>0</v>
      </c>
      <c r="N188" s="46">
        <v>10</v>
      </c>
      <c r="O188" s="46">
        <v>9</v>
      </c>
      <c r="P188" s="46">
        <v>9</v>
      </c>
      <c r="Q188" s="46">
        <v>9</v>
      </c>
      <c r="R188" s="24" t="s">
        <v>745</v>
      </c>
      <c r="S188" s="22">
        <f t="shared" si="14"/>
        <v>60.714285714285715</v>
      </c>
      <c r="T188" s="5">
        <f t="shared" si="18"/>
        <v>0</v>
      </c>
      <c r="U188" s="6" t="str">
        <f t="shared" si="17"/>
        <v>n/a</v>
      </c>
    </row>
    <row r="189" spans="1:21" ht="15" customHeight="1" x14ac:dyDescent="0.25">
      <c r="A189" s="53" t="s">
        <v>256</v>
      </c>
      <c r="B189" s="58" t="s">
        <v>101</v>
      </c>
      <c r="C189" s="47">
        <v>1.4</v>
      </c>
      <c r="D189" s="49">
        <v>50</v>
      </c>
      <c r="E189" s="49">
        <v>46</v>
      </c>
      <c r="F189" s="49">
        <v>50</v>
      </c>
      <c r="G189" s="49">
        <v>46</v>
      </c>
      <c r="H189" s="49">
        <v>46</v>
      </c>
      <c r="I189" s="49">
        <v>28</v>
      </c>
      <c r="J189" s="49">
        <v>28</v>
      </c>
      <c r="K189" s="49">
        <v>36</v>
      </c>
      <c r="L189" s="49">
        <v>32</v>
      </c>
      <c r="M189" s="49">
        <v>0</v>
      </c>
      <c r="N189" s="49">
        <v>20</v>
      </c>
      <c r="O189" s="49">
        <v>18</v>
      </c>
      <c r="P189" s="49">
        <v>18</v>
      </c>
      <c r="Q189" s="49">
        <v>18</v>
      </c>
      <c r="R189" s="24" t="s">
        <v>745</v>
      </c>
      <c r="S189" s="22">
        <f t="shared" si="14"/>
        <v>121.42857142857143</v>
      </c>
      <c r="T189" s="5">
        <f t="shared" si="18"/>
        <v>0</v>
      </c>
      <c r="U189" s="6" t="str">
        <f t="shared" si="17"/>
        <v>n/a</v>
      </c>
    </row>
    <row r="190" spans="1:21" ht="15" customHeight="1" x14ac:dyDescent="0.25">
      <c r="A190" s="53" t="s">
        <v>257</v>
      </c>
      <c r="B190" s="58" t="s">
        <v>101</v>
      </c>
      <c r="C190" s="51">
        <v>4.8</v>
      </c>
      <c r="D190" s="48">
        <v>50</v>
      </c>
      <c r="E190" s="48">
        <v>26</v>
      </c>
      <c r="F190" s="48">
        <v>30</v>
      </c>
      <c r="G190" s="48">
        <v>24</v>
      </c>
      <c r="H190" s="48">
        <v>24</v>
      </c>
      <c r="I190" s="48">
        <v>36</v>
      </c>
      <c r="J190" s="48">
        <v>17</v>
      </c>
      <c r="K190" s="48">
        <v>24</v>
      </c>
      <c r="L190" s="48">
        <v>36</v>
      </c>
      <c r="M190" s="48">
        <v>4</v>
      </c>
      <c r="N190" s="48">
        <v>19</v>
      </c>
      <c r="O190" s="48">
        <v>19</v>
      </c>
      <c r="P190" s="48">
        <v>24</v>
      </c>
      <c r="Q190" s="48">
        <v>60</v>
      </c>
      <c r="R190" s="46" t="s">
        <v>751</v>
      </c>
      <c r="S190" s="22">
        <f t="shared" si="14"/>
        <v>28.958333333333336</v>
      </c>
      <c r="T190" s="5">
        <f t="shared" si="18"/>
        <v>0.83333333333333337</v>
      </c>
      <c r="U190" s="6">
        <f t="shared" si="17"/>
        <v>6.5</v>
      </c>
    </row>
    <row r="191" spans="1:21" ht="15" customHeight="1" x14ac:dyDescent="0.25">
      <c r="A191" s="53" t="s">
        <v>258</v>
      </c>
      <c r="B191" s="58" t="s">
        <v>101</v>
      </c>
      <c r="C191" s="47">
        <v>4.8</v>
      </c>
      <c r="D191" s="49">
        <v>50</v>
      </c>
      <c r="E191" s="49">
        <v>52</v>
      </c>
      <c r="F191" s="49">
        <v>60</v>
      </c>
      <c r="G191" s="49">
        <v>48</v>
      </c>
      <c r="H191" s="49">
        <v>48</v>
      </c>
      <c r="I191" s="49">
        <v>72</v>
      </c>
      <c r="J191" s="49">
        <v>34</v>
      </c>
      <c r="K191" s="49">
        <v>48</v>
      </c>
      <c r="L191" s="49">
        <v>72</v>
      </c>
      <c r="M191" s="49">
        <v>4</v>
      </c>
      <c r="N191" s="49">
        <v>38</v>
      </c>
      <c r="O191" s="49">
        <v>38</v>
      </c>
      <c r="P191" s="49">
        <v>48</v>
      </c>
      <c r="Q191" s="49">
        <v>120</v>
      </c>
      <c r="R191" s="46" t="s">
        <v>751</v>
      </c>
      <c r="S191" s="22">
        <f t="shared" si="14"/>
        <v>57.916666666666671</v>
      </c>
      <c r="T191" s="5">
        <f t="shared" si="18"/>
        <v>0.83333333333333337</v>
      </c>
      <c r="U191" s="6">
        <f t="shared" si="17"/>
        <v>13</v>
      </c>
    </row>
    <row r="192" spans="1:21" ht="15" customHeight="1" x14ac:dyDescent="0.25">
      <c r="A192" s="53" t="s">
        <v>33</v>
      </c>
      <c r="B192" s="58" t="s">
        <v>101</v>
      </c>
      <c r="C192" s="47">
        <v>5</v>
      </c>
      <c r="D192" s="46">
        <v>60</v>
      </c>
      <c r="E192" s="46">
        <v>67</v>
      </c>
      <c r="F192" s="46">
        <v>116</v>
      </c>
      <c r="G192" s="46">
        <v>67</v>
      </c>
      <c r="H192" s="46">
        <v>44</v>
      </c>
      <c r="I192" s="46">
        <v>16</v>
      </c>
      <c r="J192" s="46">
        <v>5</v>
      </c>
      <c r="K192" s="46">
        <v>11</v>
      </c>
      <c r="L192" s="46">
        <v>15</v>
      </c>
      <c r="M192" s="46">
        <v>0</v>
      </c>
      <c r="N192" s="46">
        <v>7</v>
      </c>
      <c r="O192" s="46">
        <v>7</v>
      </c>
      <c r="P192" s="46">
        <v>0</v>
      </c>
      <c r="Q192" s="46">
        <v>83</v>
      </c>
      <c r="R192" s="24" t="s">
        <v>745</v>
      </c>
      <c r="S192" s="22">
        <f t="shared" si="14"/>
        <v>22.8</v>
      </c>
      <c r="T192" s="5">
        <f t="shared" si="18"/>
        <v>0</v>
      </c>
      <c r="U192" s="6" t="str">
        <f t="shared" si="17"/>
        <v>n/a</v>
      </c>
    </row>
    <row r="193" spans="1:21" ht="15" customHeight="1" x14ac:dyDescent="0.25">
      <c r="A193" s="53" t="s">
        <v>42</v>
      </c>
      <c r="B193" s="58" t="s">
        <v>101</v>
      </c>
      <c r="C193" s="47">
        <v>5</v>
      </c>
      <c r="D193" s="49">
        <v>60</v>
      </c>
      <c r="E193" s="49">
        <v>100.5</v>
      </c>
      <c r="F193" s="49">
        <v>174</v>
      </c>
      <c r="G193" s="49">
        <v>100.5</v>
      </c>
      <c r="H193" s="49">
        <v>66</v>
      </c>
      <c r="I193" s="49">
        <v>24</v>
      </c>
      <c r="J193" s="49">
        <v>7.5</v>
      </c>
      <c r="K193" s="49">
        <v>16.5</v>
      </c>
      <c r="L193" s="49">
        <v>22.5</v>
      </c>
      <c r="M193" s="49">
        <v>0</v>
      </c>
      <c r="N193" s="49">
        <v>10.5</v>
      </c>
      <c r="O193" s="49">
        <v>10.5</v>
      </c>
      <c r="P193" s="49">
        <v>0</v>
      </c>
      <c r="Q193" s="49">
        <v>124.5</v>
      </c>
      <c r="R193" s="24" t="s">
        <v>745</v>
      </c>
      <c r="S193" s="22">
        <f t="shared" si="14"/>
        <v>34.200000000000003</v>
      </c>
      <c r="T193" s="5">
        <f t="shared" si="18"/>
        <v>0</v>
      </c>
      <c r="U193" s="6" t="str">
        <f t="shared" si="17"/>
        <v>n/a</v>
      </c>
    </row>
    <row r="194" spans="1:21" x14ac:dyDescent="0.25">
      <c r="A194" s="3"/>
      <c r="B194" s="6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2"/>
      <c r="T194" s="22"/>
      <c r="U194" s="23"/>
    </row>
    <row r="195" spans="1:21" x14ac:dyDescent="0.25">
      <c r="A195" s="105" t="s">
        <v>810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2"/>
      <c r="T195" s="22"/>
      <c r="U195" s="23"/>
    </row>
    <row r="196" spans="1:2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2"/>
      <c r="T196" s="22"/>
      <c r="U196" s="23"/>
    </row>
    <row r="197" spans="1:2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2"/>
      <c r="T197" s="22"/>
      <c r="U197" s="23"/>
    </row>
    <row r="198" spans="1:2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2"/>
      <c r="T198" s="22"/>
      <c r="U198" s="23"/>
    </row>
    <row r="199" spans="1:2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2"/>
      <c r="T199" s="22"/>
      <c r="U199" s="23"/>
    </row>
    <row r="200" spans="1:2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2"/>
      <c r="T200" s="22"/>
      <c r="U200" s="23"/>
    </row>
    <row r="201" spans="1:2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2"/>
      <c r="T201" s="22"/>
      <c r="U201" s="23"/>
    </row>
    <row r="202" spans="1:2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2"/>
      <c r="T202" s="22"/>
      <c r="U202" s="23"/>
    </row>
    <row r="203" spans="1:2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2"/>
      <c r="T203" s="22"/>
      <c r="U203" s="23"/>
    </row>
    <row r="204" spans="1:2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2"/>
      <c r="T204" s="22"/>
      <c r="U204" s="23"/>
    </row>
    <row r="205" spans="1:2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2"/>
      <c r="T205" s="22"/>
      <c r="U205" s="23"/>
    </row>
    <row r="206" spans="1:2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2"/>
      <c r="T206" s="22"/>
      <c r="U206" s="23"/>
    </row>
    <row r="207" spans="1:2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2"/>
      <c r="T207" s="22"/>
      <c r="U207" s="23"/>
    </row>
    <row r="208" spans="1:2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2"/>
      <c r="T208" s="22"/>
      <c r="U208" s="23"/>
    </row>
    <row r="209" spans="1:2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2"/>
      <c r="T209" s="22"/>
      <c r="U209" s="23"/>
    </row>
    <row r="210" spans="1:2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2"/>
      <c r="T210" s="22"/>
      <c r="U210" s="23"/>
    </row>
    <row r="211" spans="1:2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2"/>
      <c r="T211" s="22"/>
      <c r="U211" s="23"/>
    </row>
    <row r="212" spans="1:2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2"/>
      <c r="T212" s="22"/>
      <c r="U212" s="23"/>
    </row>
    <row r="213" spans="1:2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2"/>
      <c r="T213" s="22"/>
      <c r="U213" s="23"/>
    </row>
    <row r="214" spans="1:2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2"/>
      <c r="T214" s="22"/>
      <c r="U214" s="23"/>
    </row>
    <row r="215" spans="1:2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2"/>
      <c r="T215" s="22"/>
      <c r="U215" s="23"/>
    </row>
    <row r="216" spans="1:2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2"/>
      <c r="T216" s="22"/>
      <c r="U216" s="23"/>
    </row>
    <row r="217" spans="1:2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2"/>
      <c r="T217" s="22"/>
      <c r="U217" s="23"/>
    </row>
    <row r="218" spans="1:2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2"/>
      <c r="T218" s="22"/>
      <c r="U218" s="23"/>
    </row>
    <row r="219" spans="1:2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2"/>
      <c r="T219" s="22"/>
      <c r="U219" s="23"/>
    </row>
    <row r="220" spans="1:2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2"/>
      <c r="T220" s="22"/>
      <c r="U220" s="23"/>
    </row>
    <row r="221" spans="1:2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2"/>
      <c r="T221" s="22"/>
      <c r="U221" s="23"/>
    </row>
    <row r="222" spans="1:2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2"/>
      <c r="T222" s="22"/>
      <c r="U222" s="23"/>
    </row>
    <row r="223" spans="1:2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2"/>
      <c r="T223" s="22"/>
      <c r="U223" s="23"/>
    </row>
    <row r="224" spans="1:2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2"/>
      <c r="T224" s="22"/>
      <c r="U224" s="23"/>
    </row>
    <row r="225" spans="1:2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2"/>
      <c r="T225" s="22"/>
      <c r="U225" s="23"/>
    </row>
    <row r="226" spans="1:2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2"/>
      <c r="T226" s="22"/>
      <c r="U226" s="23"/>
    </row>
    <row r="227" spans="1:2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2"/>
      <c r="T227" s="22"/>
      <c r="U227" s="23"/>
    </row>
    <row r="228" spans="1:2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2"/>
      <c r="T228" s="22"/>
      <c r="U228" s="23"/>
    </row>
    <row r="229" spans="1:2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2"/>
      <c r="T229" s="22"/>
      <c r="U229" s="23"/>
    </row>
    <row r="230" spans="1:2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2"/>
      <c r="T230" s="22"/>
      <c r="U230" s="23"/>
    </row>
    <row r="231" spans="1:2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2"/>
      <c r="T231" s="22"/>
      <c r="U231" s="23"/>
    </row>
    <row r="232" spans="1:2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2"/>
      <c r="T232" s="22"/>
      <c r="U232" s="23"/>
    </row>
    <row r="233" spans="1:2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2"/>
      <c r="T233" s="22"/>
      <c r="U233" s="23"/>
    </row>
    <row r="234" spans="1:2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2"/>
      <c r="T234" s="22"/>
      <c r="U234" s="23"/>
    </row>
    <row r="235" spans="1:2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2"/>
      <c r="T235" s="22"/>
      <c r="U235" s="23"/>
    </row>
    <row r="236" spans="1:2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2"/>
      <c r="T236" s="22"/>
      <c r="U236" s="23"/>
    </row>
    <row r="237" spans="1:2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2"/>
      <c r="T237" s="22"/>
      <c r="U237" s="23"/>
    </row>
    <row r="238" spans="1:2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2"/>
      <c r="T238" s="22"/>
      <c r="U238" s="23"/>
    </row>
    <row r="239" spans="1:2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2"/>
      <c r="T239" s="22"/>
      <c r="U239" s="23"/>
    </row>
    <row r="240" spans="1:2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2"/>
      <c r="T240" s="22"/>
      <c r="U240" s="23"/>
    </row>
    <row r="241" spans="1:2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2"/>
      <c r="T241" s="22"/>
      <c r="U241" s="23"/>
    </row>
    <row r="242" spans="1:2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2"/>
      <c r="T242" s="22"/>
      <c r="U242" s="23"/>
    </row>
    <row r="243" spans="1:2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2"/>
      <c r="T243" s="22"/>
      <c r="U243" s="23"/>
    </row>
    <row r="244" spans="1:2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2"/>
      <c r="T244" s="22"/>
      <c r="U244" s="23"/>
    </row>
    <row r="245" spans="1:2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2"/>
      <c r="T245" s="22"/>
      <c r="U245" s="23"/>
    </row>
    <row r="246" spans="1:2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22"/>
      <c r="T246" s="22"/>
      <c r="U246" s="23"/>
    </row>
    <row r="247" spans="1:2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2"/>
      <c r="T247" s="22"/>
      <c r="U247" s="23"/>
    </row>
    <row r="248" spans="1:2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22"/>
      <c r="T248" s="22"/>
      <c r="U248" s="23"/>
    </row>
    <row r="249" spans="1:2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2"/>
      <c r="T249" s="22"/>
      <c r="U249" s="23"/>
    </row>
    <row r="250" spans="1:2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22"/>
      <c r="T250" s="22"/>
      <c r="U250" s="23"/>
    </row>
    <row r="251" spans="1:2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2"/>
      <c r="T251" s="22"/>
      <c r="U251" s="23"/>
    </row>
    <row r="252" spans="1:2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22"/>
      <c r="T252" s="22"/>
      <c r="U252" s="23"/>
    </row>
    <row r="253" spans="1:2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2"/>
      <c r="T253" s="22"/>
      <c r="U253" s="23"/>
    </row>
    <row r="254" spans="1:2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2"/>
      <c r="T254" s="22"/>
      <c r="U254" s="23"/>
    </row>
    <row r="255" spans="1:2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2"/>
      <c r="T255" s="22"/>
      <c r="U255" s="23"/>
    </row>
    <row r="256" spans="1:2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22"/>
      <c r="T256" s="22"/>
      <c r="U256" s="23"/>
    </row>
    <row r="257" spans="1:2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22"/>
      <c r="T257" s="22"/>
      <c r="U257" s="23"/>
    </row>
    <row r="258" spans="1:2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2"/>
      <c r="T258" s="22"/>
      <c r="U258" s="23"/>
    </row>
    <row r="259" spans="1:2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2"/>
      <c r="T259" s="22"/>
      <c r="U259" s="23"/>
    </row>
    <row r="260" spans="1:2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22"/>
      <c r="T260" s="22"/>
      <c r="U260" s="23"/>
    </row>
    <row r="261" spans="1:2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2"/>
      <c r="T261" s="22"/>
      <c r="U261" s="23"/>
    </row>
    <row r="262" spans="1:2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2"/>
      <c r="T262" s="22"/>
      <c r="U262" s="23"/>
    </row>
    <row r="263" spans="1:2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22"/>
      <c r="T263" s="22"/>
      <c r="U263" s="23"/>
    </row>
    <row r="264" spans="1:2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22"/>
      <c r="T264" s="22"/>
      <c r="U264" s="23"/>
    </row>
    <row r="265" spans="1:2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2"/>
      <c r="T265" s="22"/>
      <c r="U265" s="23"/>
    </row>
    <row r="266" spans="1:2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22"/>
      <c r="T266" s="22"/>
      <c r="U266" s="23"/>
    </row>
    <row r="267" spans="1:2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22"/>
      <c r="T267" s="22"/>
      <c r="U267" s="23"/>
    </row>
    <row r="268" spans="1:2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2"/>
      <c r="T268" s="22"/>
      <c r="U268" s="23"/>
    </row>
    <row r="269" spans="1:2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22"/>
      <c r="T269" s="22"/>
      <c r="U269" s="23"/>
    </row>
    <row r="270" spans="1:2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2"/>
      <c r="T270" s="22"/>
      <c r="U270" s="23"/>
    </row>
    <row r="271" spans="1:2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22"/>
      <c r="T271" s="22"/>
      <c r="U271" s="23"/>
    </row>
    <row r="272" spans="1:2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22"/>
      <c r="T272" s="22"/>
      <c r="U272" s="23"/>
    </row>
    <row r="273" spans="1:2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2"/>
      <c r="T273" s="22"/>
      <c r="U273" s="23"/>
    </row>
    <row r="274" spans="1:2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2"/>
      <c r="T274" s="22"/>
      <c r="U274" s="23"/>
    </row>
    <row r="275" spans="1:2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22"/>
      <c r="T275" s="22"/>
      <c r="U275" s="23"/>
    </row>
    <row r="276" spans="1:2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2"/>
      <c r="T276" s="22"/>
      <c r="U276" s="23"/>
    </row>
    <row r="277" spans="1:2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2"/>
      <c r="T277" s="22"/>
      <c r="U277" s="23"/>
    </row>
    <row r="278" spans="1:2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2"/>
      <c r="T278" s="22"/>
      <c r="U278" s="23"/>
    </row>
    <row r="279" spans="1:2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2"/>
      <c r="T279" s="22"/>
      <c r="U279" s="23"/>
    </row>
    <row r="280" spans="1:2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2"/>
      <c r="T280" s="22"/>
      <c r="U280" s="23"/>
    </row>
    <row r="281" spans="1:2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22"/>
      <c r="T281" s="22"/>
      <c r="U281" s="23"/>
    </row>
    <row r="282" spans="1:2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22"/>
      <c r="T282" s="22"/>
      <c r="U282" s="23"/>
    </row>
    <row r="283" spans="1:2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22"/>
      <c r="T283" s="22"/>
      <c r="U283" s="23"/>
    </row>
    <row r="284" spans="1:2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2"/>
      <c r="T284" s="22"/>
      <c r="U284" s="23"/>
    </row>
    <row r="285" spans="1:2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22"/>
      <c r="T285" s="22"/>
      <c r="U285" s="23"/>
    </row>
    <row r="286" spans="1:2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22"/>
      <c r="T286" s="22"/>
      <c r="U286" s="23"/>
    </row>
    <row r="287" spans="1:2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22"/>
      <c r="T287" s="22"/>
      <c r="U287" s="23"/>
    </row>
    <row r="288" spans="1:2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2"/>
      <c r="T288" s="22"/>
      <c r="U288" s="23"/>
    </row>
    <row r="289" spans="1:2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22"/>
      <c r="T289" s="22"/>
      <c r="U289" s="23"/>
    </row>
    <row r="290" spans="1:2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2"/>
      <c r="T290" s="22"/>
      <c r="U290" s="23"/>
    </row>
    <row r="291" spans="1:2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22"/>
      <c r="T291" s="22"/>
      <c r="U291" s="23"/>
    </row>
    <row r="292" spans="1:2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2"/>
      <c r="T292" s="22"/>
      <c r="U292" s="23"/>
    </row>
    <row r="293" spans="1:2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22"/>
      <c r="T293" s="22"/>
      <c r="U293" s="23"/>
    </row>
    <row r="294" spans="1:2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22"/>
      <c r="T294" s="22"/>
      <c r="U294" s="23"/>
    </row>
    <row r="295" spans="1:2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22"/>
      <c r="T295" s="22"/>
      <c r="U295" s="23"/>
    </row>
    <row r="296" spans="1:2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2"/>
      <c r="T296" s="22"/>
      <c r="U296" s="23"/>
    </row>
    <row r="297" spans="1:2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22"/>
      <c r="T297" s="22"/>
      <c r="U297" s="23"/>
    </row>
    <row r="298" spans="1:2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2"/>
      <c r="T298" s="22"/>
      <c r="U298" s="23"/>
    </row>
    <row r="299" spans="1:2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22"/>
      <c r="T299" s="22"/>
      <c r="U299" s="23"/>
    </row>
    <row r="300" spans="1:2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22"/>
      <c r="T300" s="22"/>
      <c r="U300" s="23"/>
    </row>
    <row r="301" spans="1:2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22"/>
      <c r="T301" s="22"/>
      <c r="U301" s="23"/>
    </row>
    <row r="302" spans="1:2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2"/>
      <c r="T302" s="22"/>
      <c r="U302" s="23"/>
    </row>
    <row r="303" spans="1:2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22"/>
      <c r="T303" s="22"/>
      <c r="U303" s="23"/>
    </row>
    <row r="304" spans="1:2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22"/>
      <c r="T304" s="22"/>
      <c r="U304" s="23"/>
    </row>
    <row r="305" spans="1:2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2"/>
      <c r="T305" s="22"/>
      <c r="U305" s="23"/>
    </row>
    <row r="306" spans="1:2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22"/>
      <c r="T306" s="22"/>
      <c r="U306" s="23"/>
    </row>
    <row r="307" spans="1:2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22"/>
      <c r="T307" s="22"/>
      <c r="U307" s="23"/>
    </row>
    <row r="308" spans="1:2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22"/>
      <c r="T308" s="22"/>
      <c r="U308" s="23"/>
    </row>
    <row r="309" spans="1:2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2"/>
      <c r="T309" s="22"/>
      <c r="U309" s="23"/>
    </row>
    <row r="310" spans="1:2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22"/>
      <c r="T310" s="22"/>
      <c r="U310" s="23"/>
    </row>
    <row r="311" spans="1:2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22"/>
      <c r="T311" s="22"/>
      <c r="U311" s="23"/>
    </row>
    <row r="312" spans="1:2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2"/>
      <c r="T312" s="22"/>
      <c r="U312" s="23"/>
    </row>
    <row r="313" spans="1:2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22"/>
      <c r="T313" s="22"/>
      <c r="U313" s="23"/>
    </row>
    <row r="314" spans="1:2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22"/>
      <c r="T314" s="22"/>
      <c r="U314" s="23"/>
    </row>
    <row r="315" spans="1:2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22"/>
      <c r="T315" s="22"/>
      <c r="U315" s="23"/>
    </row>
    <row r="316" spans="1:2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2"/>
      <c r="T316" s="22"/>
      <c r="U316" s="23"/>
    </row>
    <row r="317" spans="1:2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22"/>
      <c r="T317" s="22"/>
      <c r="U317" s="23"/>
    </row>
    <row r="318" spans="1:2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22"/>
      <c r="T318" s="22"/>
      <c r="U318" s="23"/>
    </row>
    <row r="319" spans="1:2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22"/>
      <c r="T319" s="22"/>
      <c r="U319" s="23"/>
    </row>
    <row r="320" spans="1:2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22"/>
      <c r="T320" s="22"/>
      <c r="U320" s="23"/>
    </row>
    <row r="321" spans="1:2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2"/>
      <c r="T321" s="22"/>
      <c r="U321" s="23"/>
    </row>
    <row r="322" spans="1:2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22"/>
      <c r="T322" s="22"/>
      <c r="U322" s="23"/>
    </row>
    <row r="323" spans="1:2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2"/>
      <c r="T323" s="22"/>
      <c r="U323" s="23"/>
    </row>
    <row r="324" spans="1:2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22"/>
      <c r="T324" s="22"/>
      <c r="U324" s="23"/>
    </row>
    <row r="325" spans="1:2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2"/>
      <c r="T325" s="22"/>
      <c r="U325" s="23"/>
    </row>
    <row r="326" spans="1:2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22"/>
      <c r="T326" s="22"/>
      <c r="U326" s="23"/>
    </row>
    <row r="327" spans="1:2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2"/>
      <c r="T327" s="22"/>
      <c r="U327" s="23"/>
    </row>
    <row r="328" spans="1:2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22"/>
      <c r="T328" s="22"/>
      <c r="U328" s="23"/>
    </row>
    <row r="329" spans="1:2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22"/>
      <c r="T329" s="22"/>
      <c r="U329" s="23"/>
    </row>
    <row r="330" spans="1:2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22"/>
      <c r="T330" s="22"/>
      <c r="U330" s="23"/>
    </row>
    <row r="331" spans="1:2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2"/>
      <c r="T331" s="22"/>
      <c r="U331" s="23"/>
    </row>
    <row r="332" spans="1:2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22"/>
      <c r="T332" s="22"/>
      <c r="U332" s="23"/>
    </row>
    <row r="333" spans="1:2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22"/>
      <c r="T333" s="22"/>
      <c r="U333" s="23"/>
    </row>
    <row r="334" spans="1:2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22"/>
      <c r="T334" s="22"/>
      <c r="U334" s="23"/>
    </row>
    <row r="335" spans="1:2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22"/>
      <c r="T335" s="22"/>
      <c r="U335" s="23"/>
    </row>
    <row r="336" spans="1:2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2"/>
      <c r="T336" s="22"/>
      <c r="U336" s="23"/>
    </row>
    <row r="337" spans="1:2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22"/>
      <c r="T337" s="22"/>
      <c r="U337" s="23"/>
    </row>
    <row r="338" spans="1:2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22"/>
      <c r="T338" s="22"/>
      <c r="U338" s="23"/>
    </row>
    <row r="339" spans="1:2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2"/>
      <c r="T339" s="22"/>
      <c r="U339" s="23"/>
    </row>
    <row r="340" spans="1:2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22"/>
      <c r="T340" s="22"/>
      <c r="U340" s="23"/>
    </row>
    <row r="341" spans="1:2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22"/>
      <c r="T341" s="22"/>
      <c r="U341" s="23"/>
    </row>
    <row r="342" spans="1:2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2"/>
      <c r="T342" s="22"/>
      <c r="U342" s="23"/>
    </row>
    <row r="343" spans="1:2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22"/>
      <c r="T343" s="22"/>
      <c r="U343" s="23"/>
    </row>
    <row r="344" spans="1:2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22"/>
      <c r="T344" s="22"/>
      <c r="U344" s="23"/>
    </row>
    <row r="345" spans="1:2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22"/>
      <c r="T345" s="22"/>
      <c r="U345" s="23"/>
    </row>
    <row r="346" spans="1:2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22"/>
      <c r="T346" s="22"/>
      <c r="U346" s="23"/>
    </row>
    <row r="347" spans="1:2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22"/>
      <c r="T347" s="22"/>
      <c r="U347" s="23"/>
    </row>
    <row r="348" spans="1:2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22"/>
      <c r="T348" s="22"/>
      <c r="U348" s="23"/>
    </row>
    <row r="349" spans="1:2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2"/>
      <c r="T349" s="22"/>
      <c r="U349" s="23"/>
    </row>
    <row r="350" spans="1:2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22"/>
      <c r="T350" s="22"/>
      <c r="U350" s="23"/>
    </row>
    <row r="351" spans="1:2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22"/>
      <c r="T351" s="22"/>
      <c r="U351" s="23"/>
    </row>
    <row r="352" spans="1:2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22"/>
      <c r="T352" s="22"/>
      <c r="U352" s="23"/>
    </row>
    <row r="353" spans="1:2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22"/>
      <c r="T353" s="22"/>
      <c r="U353" s="23"/>
    </row>
    <row r="354" spans="1:2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22"/>
      <c r="T354" s="22"/>
      <c r="U354" s="23"/>
    </row>
    <row r="355" spans="1:2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22"/>
      <c r="T355" s="22"/>
      <c r="U355" s="23"/>
    </row>
    <row r="356" spans="1:2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22"/>
      <c r="T356" s="22"/>
      <c r="U356" s="23"/>
    </row>
    <row r="357" spans="1:2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22"/>
      <c r="T357" s="22"/>
      <c r="U357" s="23"/>
    </row>
    <row r="358" spans="1:2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22"/>
      <c r="T358" s="22"/>
      <c r="U358" s="23"/>
    </row>
    <row r="359" spans="1:2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22"/>
      <c r="T359" s="22"/>
      <c r="U359" s="23"/>
    </row>
    <row r="360" spans="1:2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22"/>
      <c r="T360" s="22"/>
      <c r="U360" s="23"/>
    </row>
    <row r="361" spans="1:2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22"/>
      <c r="T361" s="22"/>
      <c r="U361" s="23"/>
    </row>
    <row r="362" spans="1:2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22"/>
      <c r="T362" s="22"/>
      <c r="U362" s="23"/>
    </row>
    <row r="363" spans="1:2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22"/>
      <c r="T363" s="22"/>
      <c r="U363" s="23"/>
    </row>
    <row r="364" spans="1:2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22"/>
      <c r="T364" s="22"/>
      <c r="U364" s="23"/>
    </row>
    <row r="365" spans="1:2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22"/>
      <c r="T365" s="22"/>
      <c r="U365" s="23"/>
    </row>
    <row r="366" spans="1:2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22"/>
      <c r="T366" s="22"/>
      <c r="U366" s="23"/>
    </row>
    <row r="367" spans="1:2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22"/>
      <c r="T367" s="22"/>
      <c r="U367" s="23"/>
    </row>
    <row r="368" spans="1:2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22"/>
      <c r="T368" s="22"/>
      <c r="U368" s="23"/>
    </row>
    <row r="369" spans="1:2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22"/>
      <c r="T369" s="22"/>
      <c r="U369" s="23"/>
    </row>
    <row r="370" spans="1:2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22"/>
      <c r="T370" s="22"/>
      <c r="U370" s="23"/>
    </row>
    <row r="371" spans="1:2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22"/>
      <c r="T371" s="22"/>
      <c r="U371" s="23"/>
    </row>
    <row r="372" spans="1:2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22"/>
      <c r="T372" s="22"/>
      <c r="U372" s="23"/>
    </row>
    <row r="373" spans="1:2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22"/>
      <c r="T373" s="22"/>
      <c r="U373" s="23"/>
    </row>
    <row r="374" spans="1:2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22"/>
      <c r="T374" s="22"/>
      <c r="U374" s="23"/>
    </row>
    <row r="375" spans="1:2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22"/>
      <c r="T375" s="22"/>
      <c r="U375" s="23"/>
    </row>
    <row r="376" spans="1:2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22"/>
      <c r="T376" s="22"/>
      <c r="U376" s="23"/>
    </row>
    <row r="377" spans="1:2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22"/>
      <c r="T377" s="22"/>
      <c r="U377" s="23"/>
    </row>
    <row r="378" spans="1:2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22"/>
      <c r="T378" s="22"/>
      <c r="U378" s="23"/>
    </row>
    <row r="379" spans="1:2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22"/>
      <c r="T379" s="22"/>
      <c r="U379" s="23"/>
    </row>
    <row r="380" spans="1:2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22"/>
      <c r="T380" s="22"/>
      <c r="U380" s="23"/>
    </row>
    <row r="381" spans="1:2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22"/>
      <c r="T381" s="22"/>
      <c r="U381" s="23"/>
    </row>
    <row r="382" spans="1:2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22"/>
      <c r="T382" s="22"/>
      <c r="U382" s="23"/>
    </row>
    <row r="383" spans="1:2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22"/>
      <c r="T383" s="22"/>
      <c r="U383" s="23"/>
    </row>
    <row r="384" spans="1:2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22"/>
      <c r="T384" s="22"/>
      <c r="U384" s="23"/>
    </row>
    <row r="385" spans="1:2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22"/>
      <c r="T385" s="22"/>
      <c r="U385" s="23"/>
    </row>
    <row r="386" spans="1:2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22"/>
      <c r="T386" s="22"/>
      <c r="U386" s="23"/>
    </row>
    <row r="387" spans="1:2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22"/>
      <c r="T387" s="22"/>
      <c r="U387" s="23"/>
    </row>
    <row r="388" spans="1:2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22"/>
      <c r="T388" s="22"/>
      <c r="U388" s="23"/>
    </row>
    <row r="389" spans="1:2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22"/>
      <c r="T389" s="22"/>
      <c r="U389" s="23"/>
    </row>
    <row r="390" spans="1:2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22"/>
      <c r="T390" s="22"/>
      <c r="U390" s="23"/>
    </row>
    <row r="391" spans="1:2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22"/>
      <c r="T391" s="22"/>
      <c r="U391" s="23"/>
    </row>
    <row r="392" spans="1:2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22"/>
      <c r="T392" s="22"/>
      <c r="U392" s="23"/>
    </row>
    <row r="393" spans="1:2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22"/>
      <c r="T393" s="22"/>
      <c r="U393" s="23"/>
    </row>
    <row r="394" spans="1:2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22"/>
      <c r="T394" s="22"/>
      <c r="U394" s="23"/>
    </row>
    <row r="395" spans="1:2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22"/>
      <c r="T395" s="22"/>
      <c r="U395" s="23"/>
    </row>
    <row r="396" spans="1:2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22"/>
      <c r="T396" s="22"/>
      <c r="U396" s="23"/>
    </row>
    <row r="397" spans="1:2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22"/>
      <c r="T397" s="22"/>
      <c r="U397" s="23"/>
    </row>
    <row r="398" spans="1:2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22"/>
      <c r="T398" s="22"/>
      <c r="U398" s="23"/>
    </row>
    <row r="399" spans="1:2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22"/>
      <c r="T399" s="22"/>
      <c r="U399" s="23"/>
    </row>
    <row r="400" spans="1:2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22"/>
      <c r="T400" s="22"/>
      <c r="U400" s="23"/>
    </row>
    <row r="401" spans="1:2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22"/>
      <c r="T401" s="22"/>
      <c r="U401" s="23"/>
    </row>
    <row r="402" spans="1:2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22"/>
      <c r="T402" s="22"/>
      <c r="U402" s="23"/>
    </row>
    <row r="403" spans="1:2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22"/>
      <c r="T403" s="22"/>
      <c r="U403" s="23"/>
    </row>
    <row r="404" spans="1:2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22"/>
      <c r="T404" s="22"/>
      <c r="U404" s="23"/>
    </row>
    <row r="405" spans="1:2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22"/>
      <c r="T405" s="22"/>
      <c r="U405" s="23"/>
    </row>
    <row r="406" spans="1:2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22"/>
      <c r="T406" s="22"/>
      <c r="U406" s="23"/>
    </row>
    <row r="407" spans="1:2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22"/>
      <c r="T407" s="22"/>
      <c r="U407" s="23"/>
    </row>
    <row r="408" spans="1:2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22"/>
      <c r="T408" s="22"/>
      <c r="U408" s="23"/>
    </row>
    <row r="409" spans="1:2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22"/>
      <c r="T409" s="22"/>
      <c r="U409" s="23"/>
    </row>
    <row r="410" spans="1:21" x14ac:dyDescent="0.25">
      <c r="A410" s="3"/>
      <c r="B410" s="3"/>
      <c r="C410" s="3"/>
      <c r="D410" s="3"/>
      <c r="E410" s="3"/>
      <c r="F410" s="4"/>
      <c r="G410" s="4"/>
      <c r="H410" s="4"/>
      <c r="I410" s="4"/>
      <c r="J410" s="4"/>
      <c r="K410" s="4"/>
      <c r="L410" s="4"/>
      <c r="M410" s="3"/>
      <c r="N410" s="4"/>
      <c r="O410" s="4"/>
      <c r="P410" s="4"/>
      <c r="Q410" s="4"/>
      <c r="R410" s="4"/>
      <c r="S410" s="22"/>
      <c r="T410" s="22"/>
      <c r="U410" s="23"/>
    </row>
    <row r="411" spans="1:21" x14ac:dyDescent="0.25">
      <c r="A411" s="3"/>
      <c r="B411" s="3"/>
      <c r="C411" s="3"/>
      <c r="D411" s="3"/>
      <c r="E411" s="3"/>
      <c r="F411" s="4"/>
      <c r="G411" s="4"/>
      <c r="H411" s="4"/>
      <c r="I411" s="4"/>
      <c r="J411" s="4"/>
      <c r="K411" s="4"/>
      <c r="L411" s="4"/>
      <c r="M411" s="3"/>
      <c r="N411" s="4"/>
      <c r="O411" s="4"/>
      <c r="P411" s="4"/>
      <c r="Q411" s="4"/>
      <c r="R411" s="4"/>
      <c r="S411" s="22"/>
      <c r="T411" s="22"/>
      <c r="U411" s="23"/>
    </row>
    <row r="412" spans="1:21" x14ac:dyDescent="0.25">
      <c r="A412" s="3"/>
      <c r="B412" s="3"/>
      <c r="C412" s="3"/>
      <c r="D412" s="3"/>
      <c r="E412" s="3"/>
      <c r="F412" s="4"/>
      <c r="G412" s="4"/>
      <c r="H412" s="4"/>
      <c r="I412" s="4"/>
      <c r="J412" s="4"/>
      <c r="K412" s="4"/>
      <c r="L412" s="4"/>
      <c r="M412" s="3"/>
      <c r="N412" s="4"/>
      <c r="O412" s="4"/>
      <c r="P412" s="4"/>
      <c r="Q412" s="4"/>
      <c r="R412" s="4"/>
      <c r="S412" s="22"/>
      <c r="T412" s="22"/>
      <c r="U412" s="23"/>
    </row>
    <row r="413" spans="1:21" x14ac:dyDescent="0.25">
      <c r="A413" s="3"/>
      <c r="B413" s="3"/>
      <c r="C413" s="3"/>
      <c r="D413" s="3"/>
      <c r="E413" s="3"/>
      <c r="F413" s="4"/>
      <c r="G413" s="4"/>
      <c r="H413" s="4"/>
      <c r="I413" s="4"/>
      <c r="J413" s="4"/>
      <c r="K413" s="4"/>
      <c r="L413" s="4"/>
      <c r="M413" s="3"/>
      <c r="N413" s="4"/>
      <c r="O413" s="4"/>
      <c r="P413" s="4"/>
      <c r="Q413" s="4"/>
      <c r="R413" s="4"/>
      <c r="S413" s="22"/>
      <c r="T413" s="22"/>
      <c r="U413" s="23"/>
    </row>
    <row r="414" spans="1:2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22"/>
      <c r="T414" s="22"/>
      <c r="U414" s="23"/>
    </row>
    <row r="415" spans="1:21" x14ac:dyDescent="0.25">
      <c r="A415" s="3"/>
      <c r="B415" s="3"/>
      <c r="C415" s="3"/>
      <c r="D415" s="3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22"/>
      <c r="T415" s="22"/>
      <c r="U415" s="23"/>
    </row>
    <row r="416" spans="1:21" x14ac:dyDescent="0.25">
      <c r="A416" s="3"/>
      <c r="B416" s="3"/>
      <c r="C416" s="3"/>
      <c r="D416" s="3"/>
      <c r="E416" s="4"/>
      <c r="F416" s="4"/>
      <c r="G416" s="4"/>
      <c r="H416" s="4"/>
      <c r="I416" s="4"/>
      <c r="J416" s="4"/>
      <c r="K416" s="4"/>
      <c r="L416" s="4"/>
      <c r="M416" s="3"/>
      <c r="N416" s="4"/>
      <c r="O416" s="4"/>
      <c r="P416" s="4"/>
      <c r="Q416" s="4"/>
      <c r="R416" s="4"/>
      <c r="S416" s="22"/>
      <c r="T416" s="22"/>
      <c r="U416" s="23"/>
    </row>
    <row r="417" spans="1:21" x14ac:dyDescent="0.25">
      <c r="A417" s="3"/>
      <c r="B417" s="3"/>
      <c r="C417" s="3"/>
      <c r="D417" s="3"/>
      <c r="E417" s="4"/>
      <c r="F417" s="4"/>
      <c r="G417" s="4"/>
      <c r="H417" s="4"/>
      <c r="I417" s="4"/>
      <c r="J417" s="4"/>
      <c r="K417" s="4"/>
      <c r="L417" s="4"/>
      <c r="M417" s="3"/>
      <c r="N417" s="4"/>
      <c r="O417" s="4"/>
      <c r="P417" s="4"/>
      <c r="Q417" s="4"/>
      <c r="R417" s="4"/>
      <c r="S417" s="22"/>
      <c r="T417" s="22"/>
      <c r="U417" s="23"/>
    </row>
    <row r="418" spans="1:21" x14ac:dyDescent="0.25">
      <c r="A418" s="3"/>
      <c r="B418" s="3"/>
      <c r="C418" s="3"/>
      <c r="D418" s="3"/>
      <c r="E418" s="4"/>
      <c r="F418" s="4"/>
      <c r="G418" s="4"/>
      <c r="H418" s="4"/>
      <c r="I418" s="4"/>
      <c r="J418" s="4"/>
      <c r="K418" s="4"/>
      <c r="L418" s="4"/>
      <c r="M418" s="3"/>
      <c r="N418" s="4"/>
      <c r="O418" s="4"/>
      <c r="P418" s="4"/>
      <c r="Q418" s="4"/>
      <c r="R418" s="4"/>
      <c r="S418" s="22"/>
      <c r="T418" s="22"/>
      <c r="U418" s="23"/>
    </row>
    <row r="419" spans="1:21" x14ac:dyDescent="0.25">
      <c r="A419" s="3"/>
      <c r="B419" s="3"/>
      <c r="C419" s="3"/>
      <c r="D419" s="3"/>
      <c r="E419" s="4"/>
      <c r="F419" s="4"/>
      <c r="G419" s="4"/>
      <c r="H419" s="4"/>
      <c r="I419" s="4"/>
      <c r="J419" s="4"/>
      <c r="K419" s="4"/>
      <c r="L419" s="4"/>
      <c r="M419" s="3"/>
      <c r="N419" s="4"/>
      <c r="O419" s="4"/>
      <c r="P419" s="4"/>
      <c r="Q419" s="4"/>
      <c r="R419" s="4"/>
      <c r="S419" s="22"/>
      <c r="T419" s="22"/>
      <c r="U419" s="23"/>
    </row>
    <row r="420" spans="1:21" x14ac:dyDescent="0.25">
      <c r="A420" s="3"/>
      <c r="B420" s="3"/>
      <c r="C420" s="3"/>
      <c r="D420" s="3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22"/>
      <c r="T420" s="22"/>
      <c r="U420" s="23"/>
    </row>
    <row r="421" spans="1:21" x14ac:dyDescent="0.25">
      <c r="A421" s="3"/>
      <c r="B421" s="3"/>
      <c r="C421" s="3"/>
      <c r="D421" s="3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22"/>
      <c r="T421" s="22"/>
      <c r="U421" s="23"/>
    </row>
    <row r="422" spans="1:21" x14ac:dyDescent="0.25">
      <c r="A422" s="3"/>
      <c r="B422" s="3"/>
      <c r="C422" s="3"/>
      <c r="D422" s="3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22"/>
      <c r="T422" s="22"/>
      <c r="U422" s="23"/>
    </row>
    <row r="423" spans="1:21" x14ac:dyDescent="0.25">
      <c r="A423" s="3"/>
      <c r="B423" s="3"/>
      <c r="C423" s="3"/>
      <c r="D423" s="3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22"/>
      <c r="T423" s="22"/>
      <c r="U423" s="23"/>
    </row>
    <row r="424" spans="1:21" x14ac:dyDescent="0.25">
      <c r="B424" s="2"/>
      <c r="C424" s="2"/>
      <c r="D424" s="2"/>
    </row>
    <row r="425" spans="1:21" x14ac:dyDescent="0.25">
      <c r="B425" s="2"/>
      <c r="C425" s="2"/>
      <c r="D425" s="2"/>
    </row>
    <row r="426" spans="1:21" x14ac:dyDescent="0.25">
      <c r="B426" s="2"/>
      <c r="C426" s="2"/>
      <c r="D426" s="2"/>
    </row>
  </sheetData>
  <autoFilter ref="A1:U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V390"/>
  <sheetViews>
    <sheetView workbookViewId="0">
      <pane ySplit="1" topLeftCell="A2" activePane="bottomLeft" state="frozen"/>
      <selection pane="bottomLeft" activeCell="F27" sqref="F27"/>
    </sheetView>
  </sheetViews>
  <sheetFormatPr defaultColWidth="8.85546875" defaultRowHeight="15" x14ac:dyDescent="0.25"/>
  <cols>
    <col min="1" max="1" width="30.85546875" bestFit="1" customWidth="1"/>
    <col min="2" max="2" width="12.7109375" customWidth="1"/>
    <col min="3" max="3" width="7.42578125" bestFit="1" customWidth="1"/>
    <col min="4" max="4" width="9.7109375" bestFit="1" customWidth="1"/>
    <col min="5" max="5" width="6" style="2" bestFit="1" customWidth="1"/>
    <col min="6" max="8" width="6" bestFit="1" customWidth="1"/>
    <col min="9" max="11" width="5" bestFit="1" customWidth="1"/>
    <col min="12" max="12" width="5" customWidth="1"/>
    <col min="13" max="13" width="5.85546875" bestFit="1" customWidth="1"/>
    <col min="14" max="14" width="7" bestFit="1" customWidth="1"/>
    <col min="15" max="15" width="6.140625" bestFit="1" customWidth="1"/>
    <col min="16" max="16" width="6.140625" customWidth="1"/>
    <col min="17" max="17" width="6" bestFit="1" customWidth="1"/>
    <col min="18" max="18" width="29.42578125" customWidth="1"/>
    <col min="19" max="19" width="11.42578125" style="5" bestFit="1" customWidth="1"/>
    <col min="20" max="20" width="13.42578125" style="5" bestFit="1" customWidth="1"/>
    <col min="21" max="21" width="8.85546875" style="5"/>
  </cols>
  <sheetData>
    <row r="1" spans="1:21" ht="15.75" thickBot="1" x14ac:dyDescent="0.3">
      <c r="A1" s="1" t="s">
        <v>0</v>
      </c>
      <c r="B1" s="11" t="s">
        <v>87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84</v>
      </c>
      <c r="I1" s="1" t="s">
        <v>6</v>
      </c>
      <c r="J1" s="1" t="s">
        <v>7</v>
      </c>
      <c r="K1" s="1" t="s">
        <v>8</v>
      </c>
      <c r="L1" s="1" t="s">
        <v>86</v>
      </c>
      <c r="M1" s="1" t="s">
        <v>9</v>
      </c>
      <c r="N1" s="1" t="s">
        <v>11</v>
      </c>
      <c r="O1" s="1" t="s">
        <v>10</v>
      </c>
      <c r="P1" s="1" t="s">
        <v>85</v>
      </c>
      <c r="Q1" s="1" t="s">
        <v>12</v>
      </c>
      <c r="R1" s="1" t="s">
        <v>88</v>
      </c>
      <c r="S1" s="7" t="s">
        <v>64</v>
      </c>
      <c r="T1" s="7" t="s">
        <v>65</v>
      </c>
      <c r="U1" s="7" t="s">
        <v>66</v>
      </c>
    </row>
    <row r="2" spans="1:21" x14ac:dyDescent="0.25">
      <c r="A2" s="52" t="s">
        <v>79</v>
      </c>
      <c r="B2" s="24" t="s">
        <v>745</v>
      </c>
      <c r="C2" s="24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 t="s">
        <v>745</v>
      </c>
      <c r="S2" s="28">
        <v>0</v>
      </c>
      <c r="T2" s="28">
        <v>0</v>
      </c>
      <c r="U2" s="28" t="s">
        <v>76</v>
      </c>
    </row>
    <row r="3" spans="1:21" x14ac:dyDescent="0.25">
      <c r="A3" s="54" t="s">
        <v>263</v>
      </c>
      <c r="B3" s="59" t="s">
        <v>213</v>
      </c>
      <c r="C3" s="47">
        <v>5.8</v>
      </c>
      <c r="D3" s="49">
        <v>65</v>
      </c>
      <c r="E3" s="49">
        <v>93</v>
      </c>
      <c r="F3" s="49">
        <v>98</v>
      </c>
      <c r="G3" s="49">
        <v>90</v>
      </c>
      <c r="H3" s="49">
        <v>90</v>
      </c>
      <c r="I3" s="49">
        <v>54</v>
      </c>
      <c r="J3" s="49">
        <v>52</v>
      </c>
      <c r="K3" s="49">
        <v>48</v>
      </c>
      <c r="L3" s="49">
        <v>72</v>
      </c>
      <c r="M3" s="49">
        <v>0</v>
      </c>
      <c r="N3" s="49">
        <v>55</v>
      </c>
      <c r="O3" s="49">
        <v>38</v>
      </c>
      <c r="P3" s="49">
        <v>48</v>
      </c>
      <c r="Q3" s="49">
        <v>65</v>
      </c>
      <c r="R3" s="24" t="s">
        <v>745</v>
      </c>
      <c r="S3" s="5">
        <f>(E3+I3+J3+K3+L3)/C3</f>
        <v>55</v>
      </c>
      <c r="T3" s="5">
        <f t="shared" ref="T3:T34" si="0">M3/C3</f>
        <v>0</v>
      </c>
      <c r="U3" s="6" t="str">
        <f t="shared" ref="U3:U34" si="1">IFERROR(E3/M3,"n/a")</f>
        <v>n/a</v>
      </c>
    </row>
    <row r="4" spans="1:21" x14ac:dyDescent="0.25">
      <c r="A4" s="45" t="s">
        <v>264</v>
      </c>
      <c r="B4" s="58" t="s">
        <v>213</v>
      </c>
      <c r="C4" s="47">
        <v>5.8</v>
      </c>
      <c r="D4" s="49">
        <v>65</v>
      </c>
      <c r="E4" s="49">
        <v>139.5</v>
      </c>
      <c r="F4" s="49">
        <v>147</v>
      </c>
      <c r="G4" s="49">
        <v>135</v>
      </c>
      <c r="H4" s="49">
        <v>135</v>
      </c>
      <c r="I4" s="49">
        <v>81</v>
      </c>
      <c r="J4" s="49">
        <v>78</v>
      </c>
      <c r="K4" s="49">
        <v>72</v>
      </c>
      <c r="L4" s="49">
        <v>108</v>
      </c>
      <c r="M4" s="49">
        <v>0</v>
      </c>
      <c r="N4" s="49">
        <v>82.5</v>
      </c>
      <c r="O4" s="49">
        <v>57</v>
      </c>
      <c r="P4" s="49">
        <v>72</v>
      </c>
      <c r="Q4" s="49">
        <v>97.5</v>
      </c>
      <c r="R4" s="24" t="s">
        <v>745</v>
      </c>
      <c r="S4" s="5">
        <f t="shared" ref="S4:S67" si="2">(E4+I4+J4+K4+L4)/C4</f>
        <v>82.5</v>
      </c>
      <c r="T4" s="5">
        <f t="shared" si="0"/>
        <v>0</v>
      </c>
      <c r="U4" s="6" t="str">
        <f t="shared" si="1"/>
        <v>n/a</v>
      </c>
    </row>
    <row r="5" spans="1:21" x14ac:dyDescent="0.25">
      <c r="A5" s="54" t="s">
        <v>265</v>
      </c>
      <c r="B5" s="59" t="s">
        <v>266</v>
      </c>
      <c r="C5" s="47">
        <v>15.6</v>
      </c>
      <c r="D5" s="49">
        <v>90</v>
      </c>
      <c r="E5" s="49">
        <v>162</v>
      </c>
      <c r="F5" s="49">
        <v>153</v>
      </c>
      <c r="G5" s="49">
        <v>171</v>
      </c>
      <c r="H5" s="49">
        <v>162</v>
      </c>
      <c r="I5" s="49">
        <v>34</v>
      </c>
      <c r="J5" s="49">
        <v>53</v>
      </c>
      <c r="K5" s="49">
        <v>23</v>
      </c>
      <c r="L5" s="49">
        <v>34</v>
      </c>
      <c r="M5" s="49">
        <v>38</v>
      </c>
      <c r="N5" s="49">
        <v>17</v>
      </c>
      <c r="O5" s="49">
        <v>38</v>
      </c>
      <c r="P5" s="49">
        <v>0</v>
      </c>
      <c r="Q5" s="49">
        <v>0</v>
      </c>
      <c r="R5" s="24" t="s">
        <v>745</v>
      </c>
      <c r="S5" s="5">
        <f t="shared" si="2"/>
        <v>19.615384615384617</v>
      </c>
      <c r="T5" s="5">
        <f t="shared" si="0"/>
        <v>2.4358974358974361</v>
      </c>
      <c r="U5" s="6">
        <f t="shared" si="1"/>
        <v>4.2631578947368425</v>
      </c>
    </row>
    <row r="6" spans="1:21" x14ac:dyDescent="0.25">
      <c r="A6" s="45" t="s">
        <v>267</v>
      </c>
      <c r="B6" s="58" t="s">
        <v>266</v>
      </c>
      <c r="C6" s="47">
        <v>15.6</v>
      </c>
      <c r="D6" s="49">
        <v>90</v>
      </c>
      <c r="E6" s="49">
        <v>324</v>
      </c>
      <c r="F6" s="49">
        <v>306</v>
      </c>
      <c r="G6" s="49">
        <v>342</v>
      </c>
      <c r="H6" s="49">
        <v>324</v>
      </c>
      <c r="I6" s="49">
        <v>68</v>
      </c>
      <c r="J6" s="49">
        <v>106</v>
      </c>
      <c r="K6" s="49">
        <v>46</v>
      </c>
      <c r="L6" s="49">
        <v>68</v>
      </c>
      <c r="M6" s="49">
        <v>38</v>
      </c>
      <c r="N6" s="49">
        <v>34</v>
      </c>
      <c r="O6" s="49">
        <v>76</v>
      </c>
      <c r="P6" s="49">
        <v>0</v>
      </c>
      <c r="Q6" s="49">
        <v>0</v>
      </c>
      <c r="R6" s="24" t="s">
        <v>745</v>
      </c>
      <c r="S6" s="5">
        <f t="shared" si="2"/>
        <v>39.230769230769234</v>
      </c>
      <c r="T6" s="5">
        <f t="shared" si="0"/>
        <v>2.4358974358974361</v>
      </c>
      <c r="U6" s="6">
        <f t="shared" si="1"/>
        <v>8.526315789473685</v>
      </c>
    </row>
    <row r="7" spans="1:21" x14ac:dyDescent="0.25">
      <c r="A7" s="54" t="s">
        <v>268</v>
      </c>
      <c r="B7" s="59" t="s">
        <v>266</v>
      </c>
      <c r="C7" s="47">
        <v>14.2</v>
      </c>
      <c r="D7" s="49">
        <v>80</v>
      </c>
      <c r="E7" s="49">
        <v>152</v>
      </c>
      <c r="F7" s="49">
        <v>146</v>
      </c>
      <c r="G7" s="49">
        <v>161</v>
      </c>
      <c r="H7" s="49">
        <v>152</v>
      </c>
      <c r="I7" s="49">
        <v>27</v>
      </c>
      <c r="J7" s="49">
        <v>46</v>
      </c>
      <c r="K7" s="49">
        <v>22</v>
      </c>
      <c r="L7" s="49">
        <v>27</v>
      </c>
      <c r="M7" s="49">
        <v>24</v>
      </c>
      <c r="N7" s="49">
        <v>14</v>
      </c>
      <c r="O7" s="49">
        <v>32</v>
      </c>
      <c r="P7" s="49">
        <v>0</v>
      </c>
      <c r="Q7" s="49">
        <v>0</v>
      </c>
      <c r="R7" s="24" t="s">
        <v>745</v>
      </c>
      <c r="S7" s="5">
        <f t="shared" si="2"/>
        <v>19.295774647887324</v>
      </c>
      <c r="T7" s="5">
        <f t="shared" si="0"/>
        <v>1.6901408450704227</v>
      </c>
      <c r="U7" s="6">
        <f t="shared" si="1"/>
        <v>6.333333333333333</v>
      </c>
    </row>
    <row r="8" spans="1:21" x14ac:dyDescent="0.25">
      <c r="A8" s="45" t="s">
        <v>269</v>
      </c>
      <c r="B8" s="58" t="s">
        <v>266</v>
      </c>
      <c r="C8" s="47">
        <v>14.2</v>
      </c>
      <c r="D8" s="49">
        <v>80</v>
      </c>
      <c r="E8" s="49">
        <v>304</v>
      </c>
      <c r="F8" s="49">
        <v>292</v>
      </c>
      <c r="G8" s="49">
        <v>322</v>
      </c>
      <c r="H8" s="49">
        <v>304</v>
      </c>
      <c r="I8" s="49">
        <v>54</v>
      </c>
      <c r="J8" s="49">
        <v>92</v>
      </c>
      <c r="K8" s="49">
        <v>44</v>
      </c>
      <c r="L8" s="49">
        <v>54</v>
      </c>
      <c r="M8" s="49">
        <v>24</v>
      </c>
      <c r="N8" s="49">
        <v>28</v>
      </c>
      <c r="O8" s="49">
        <v>64</v>
      </c>
      <c r="P8" s="49">
        <v>0</v>
      </c>
      <c r="Q8" s="49">
        <v>0</v>
      </c>
      <c r="R8" s="24" t="s">
        <v>745</v>
      </c>
      <c r="S8" s="5">
        <f t="shared" si="2"/>
        <v>38.591549295774648</v>
      </c>
      <c r="T8" s="5">
        <f t="shared" si="0"/>
        <v>1.6901408450704227</v>
      </c>
      <c r="U8" s="6">
        <f t="shared" si="1"/>
        <v>12.666666666666666</v>
      </c>
    </row>
    <row r="9" spans="1:21" x14ac:dyDescent="0.25">
      <c r="A9" s="54" t="s">
        <v>270</v>
      </c>
      <c r="B9" s="24" t="s">
        <v>266</v>
      </c>
      <c r="C9" s="47">
        <v>8.8000000000000007</v>
      </c>
      <c r="D9" s="49">
        <v>80</v>
      </c>
      <c r="E9" s="49">
        <v>89</v>
      </c>
      <c r="F9" s="49">
        <v>85</v>
      </c>
      <c r="G9" s="49">
        <v>90</v>
      </c>
      <c r="H9" s="49">
        <v>88</v>
      </c>
      <c r="I9" s="49">
        <v>25</v>
      </c>
      <c r="J9" s="49">
        <v>27</v>
      </c>
      <c r="K9" s="49">
        <v>19</v>
      </c>
      <c r="L9" s="49">
        <v>26</v>
      </c>
      <c r="M9" s="49">
        <v>15</v>
      </c>
      <c r="N9" s="49">
        <v>26</v>
      </c>
      <c r="O9" s="49">
        <v>35</v>
      </c>
      <c r="P9" s="49">
        <v>0</v>
      </c>
      <c r="Q9" s="49">
        <v>0</v>
      </c>
      <c r="R9" s="24" t="s">
        <v>745</v>
      </c>
      <c r="S9" s="5">
        <f t="shared" si="2"/>
        <v>21.136363636363633</v>
      </c>
      <c r="T9" s="5">
        <f t="shared" si="0"/>
        <v>1.7045454545454544</v>
      </c>
      <c r="U9" s="6">
        <f t="shared" si="1"/>
        <v>5.9333333333333336</v>
      </c>
    </row>
    <row r="10" spans="1:21" x14ac:dyDescent="0.25">
      <c r="A10" s="45" t="s">
        <v>271</v>
      </c>
      <c r="B10" s="24" t="s">
        <v>266</v>
      </c>
      <c r="C10" s="47">
        <v>8.8000000000000007</v>
      </c>
      <c r="D10" s="49">
        <v>80</v>
      </c>
      <c r="E10" s="49">
        <v>178</v>
      </c>
      <c r="F10" s="49">
        <v>170</v>
      </c>
      <c r="G10" s="49">
        <v>180</v>
      </c>
      <c r="H10" s="49">
        <v>176</v>
      </c>
      <c r="I10" s="49">
        <v>50</v>
      </c>
      <c r="J10" s="49">
        <v>54</v>
      </c>
      <c r="K10" s="49">
        <v>38</v>
      </c>
      <c r="L10" s="49">
        <v>52</v>
      </c>
      <c r="M10" s="49">
        <v>15</v>
      </c>
      <c r="N10" s="49">
        <v>52</v>
      </c>
      <c r="O10" s="49">
        <v>70</v>
      </c>
      <c r="P10" s="49">
        <v>0</v>
      </c>
      <c r="Q10" s="49">
        <v>0</v>
      </c>
      <c r="R10" s="24" t="s">
        <v>745</v>
      </c>
      <c r="S10" s="5">
        <f t="shared" si="2"/>
        <v>42.272727272727266</v>
      </c>
      <c r="T10" s="5">
        <f t="shared" si="0"/>
        <v>1.7045454545454544</v>
      </c>
      <c r="U10" s="6">
        <f t="shared" si="1"/>
        <v>11.866666666666667</v>
      </c>
    </row>
    <row r="11" spans="1:21" x14ac:dyDescent="0.25">
      <c r="A11" s="54" t="s">
        <v>272</v>
      </c>
      <c r="B11" s="59" t="s">
        <v>266</v>
      </c>
      <c r="C11" s="47">
        <v>9.8000000000000007</v>
      </c>
      <c r="D11" s="49">
        <v>80</v>
      </c>
      <c r="E11" s="49">
        <v>89</v>
      </c>
      <c r="F11" s="49">
        <v>89</v>
      </c>
      <c r="G11" s="49">
        <v>89</v>
      </c>
      <c r="H11" s="49">
        <v>89</v>
      </c>
      <c r="I11" s="49">
        <v>28</v>
      </c>
      <c r="J11" s="49">
        <v>27</v>
      </c>
      <c r="K11" s="49">
        <v>47</v>
      </c>
      <c r="L11" s="49">
        <v>27</v>
      </c>
      <c r="M11" s="49">
        <v>13.5</v>
      </c>
      <c r="N11" s="49">
        <v>24</v>
      </c>
      <c r="O11" s="49">
        <v>20</v>
      </c>
      <c r="P11" s="49">
        <v>0</v>
      </c>
      <c r="Q11" s="49">
        <v>0</v>
      </c>
      <c r="R11" s="24" t="s">
        <v>745</v>
      </c>
      <c r="S11" s="5">
        <f t="shared" si="2"/>
        <v>22.244897959183671</v>
      </c>
      <c r="T11" s="5">
        <f t="shared" si="0"/>
        <v>1.3775510204081631</v>
      </c>
      <c r="U11" s="6">
        <f t="shared" si="1"/>
        <v>6.5925925925925926</v>
      </c>
    </row>
    <row r="12" spans="1:21" x14ac:dyDescent="0.25">
      <c r="A12" s="45" t="s">
        <v>273</v>
      </c>
      <c r="B12" s="58" t="s">
        <v>266</v>
      </c>
      <c r="C12" s="47">
        <v>9.8000000000000007</v>
      </c>
      <c r="D12" s="49">
        <v>80</v>
      </c>
      <c r="E12" s="49">
        <v>178</v>
      </c>
      <c r="F12" s="49">
        <v>178</v>
      </c>
      <c r="G12" s="49">
        <v>178</v>
      </c>
      <c r="H12" s="49">
        <v>178</v>
      </c>
      <c r="I12" s="49">
        <v>56</v>
      </c>
      <c r="J12" s="49">
        <v>54</v>
      </c>
      <c r="K12" s="49">
        <v>94</v>
      </c>
      <c r="L12" s="49">
        <v>54</v>
      </c>
      <c r="M12" s="49">
        <v>13.5</v>
      </c>
      <c r="N12" s="49">
        <v>48</v>
      </c>
      <c r="O12" s="49">
        <v>40</v>
      </c>
      <c r="P12" s="49">
        <v>0</v>
      </c>
      <c r="Q12" s="49">
        <v>0</v>
      </c>
      <c r="R12" s="24" t="s">
        <v>745</v>
      </c>
      <c r="S12" s="5">
        <f t="shared" si="2"/>
        <v>44.489795918367342</v>
      </c>
      <c r="T12" s="5">
        <f t="shared" si="0"/>
        <v>1.3775510204081631</v>
      </c>
      <c r="U12" s="6">
        <f t="shared" si="1"/>
        <v>13.185185185185185</v>
      </c>
    </row>
    <row r="13" spans="1:21" x14ac:dyDescent="0.25">
      <c r="A13" s="54" t="s">
        <v>274</v>
      </c>
      <c r="B13" s="24" t="s">
        <v>808</v>
      </c>
      <c r="C13" s="47">
        <v>5.0999999999999996</v>
      </c>
      <c r="D13" s="49">
        <v>50</v>
      </c>
      <c r="E13" s="49">
        <v>60</v>
      </c>
      <c r="F13" s="49">
        <v>63</v>
      </c>
      <c r="G13" s="49">
        <v>58</v>
      </c>
      <c r="H13" s="49">
        <v>58</v>
      </c>
      <c r="I13" s="49">
        <v>44</v>
      </c>
      <c r="J13" s="49">
        <v>30</v>
      </c>
      <c r="K13" s="49">
        <v>30</v>
      </c>
      <c r="L13" s="49">
        <v>37</v>
      </c>
      <c r="M13" s="49">
        <v>0</v>
      </c>
      <c r="N13" s="49">
        <v>19</v>
      </c>
      <c r="O13" s="49">
        <v>19</v>
      </c>
      <c r="P13" s="49">
        <v>0</v>
      </c>
      <c r="Q13" s="49">
        <v>0</v>
      </c>
      <c r="R13" s="24" t="s">
        <v>745</v>
      </c>
      <c r="S13" s="5">
        <f t="shared" si="2"/>
        <v>39.411764705882355</v>
      </c>
      <c r="T13" s="5">
        <f t="shared" si="0"/>
        <v>0</v>
      </c>
      <c r="U13" s="6" t="str">
        <f t="shared" si="1"/>
        <v>n/a</v>
      </c>
    </row>
    <row r="14" spans="1:21" x14ac:dyDescent="0.25">
      <c r="A14" s="45" t="s">
        <v>275</v>
      </c>
      <c r="B14" s="24" t="s">
        <v>808</v>
      </c>
      <c r="C14" s="47">
        <v>5.0999999999999996</v>
      </c>
      <c r="D14" s="49">
        <v>50</v>
      </c>
      <c r="E14" s="49">
        <v>120</v>
      </c>
      <c r="F14" s="49">
        <v>126</v>
      </c>
      <c r="G14" s="49">
        <v>116</v>
      </c>
      <c r="H14" s="49">
        <v>116</v>
      </c>
      <c r="I14" s="49">
        <v>88</v>
      </c>
      <c r="J14" s="49">
        <v>60</v>
      </c>
      <c r="K14" s="49">
        <v>60</v>
      </c>
      <c r="L14" s="49">
        <v>74</v>
      </c>
      <c r="M14" s="49">
        <v>0</v>
      </c>
      <c r="N14" s="49">
        <v>38</v>
      </c>
      <c r="O14" s="49">
        <v>38</v>
      </c>
      <c r="P14" s="49">
        <v>0</v>
      </c>
      <c r="Q14" s="49">
        <v>0</v>
      </c>
      <c r="R14" s="24" t="s">
        <v>745</v>
      </c>
      <c r="S14" s="5">
        <f t="shared" si="2"/>
        <v>78.82352941176471</v>
      </c>
      <c r="T14" s="5">
        <f t="shared" si="0"/>
        <v>0</v>
      </c>
      <c r="U14" s="6" t="str">
        <f t="shared" si="1"/>
        <v>n/a</v>
      </c>
    </row>
    <row r="15" spans="1:21" x14ac:dyDescent="0.25">
      <c r="A15" s="54" t="s">
        <v>276</v>
      </c>
      <c r="B15" s="59" t="s">
        <v>213</v>
      </c>
      <c r="C15" s="47">
        <v>3.2</v>
      </c>
      <c r="D15" s="49">
        <v>40</v>
      </c>
      <c r="E15" s="49">
        <v>76</v>
      </c>
      <c r="F15" s="49">
        <v>82</v>
      </c>
      <c r="G15" s="49">
        <v>72</v>
      </c>
      <c r="H15" s="49">
        <v>74</v>
      </c>
      <c r="I15" s="49">
        <v>30</v>
      </c>
      <c r="J15" s="49">
        <v>25</v>
      </c>
      <c r="K15" s="49">
        <v>32</v>
      </c>
      <c r="L15" s="49">
        <v>28</v>
      </c>
      <c r="M15" s="49">
        <v>0</v>
      </c>
      <c r="N15" s="49">
        <v>20</v>
      </c>
      <c r="O15" s="49">
        <v>24</v>
      </c>
      <c r="P15" s="49">
        <v>0</v>
      </c>
      <c r="Q15" s="49">
        <v>0</v>
      </c>
      <c r="R15" s="24" t="s">
        <v>745</v>
      </c>
      <c r="S15" s="5">
        <f t="shared" si="2"/>
        <v>59.6875</v>
      </c>
      <c r="T15" s="5">
        <f t="shared" si="0"/>
        <v>0</v>
      </c>
      <c r="U15" s="6" t="str">
        <f t="shared" si="1"/>
        <v>n/a</v>
      </c>
    </row>
    <row r="16" spans="1:21" x14ac:dyDescent="0.25">
      <c r="A16" s="45" t="s">
        <v>277</v>
      </c>
      <c r="B16" s="58" t="s">
        <v>213</v>
      </c>
      <c r="C16" s="47">
        <v>3.2</v>
      </c>
      <c r="D16" s="49">
        <v>40</v>
      </c>
      <c r="E16" s="49">
        <v>114</v>
      </c>
      <c r="F16" s="49">
        <v>123</v>
      </c>
      <c r="G16" s="49">
        <v>108</v>
      </c>
      <c r="H16" s="49">
        <v>111</v>
      </c>
      <c r="I16" s="49">
        <v>45</v>
      </c>
      <c r="J16" s="49">
        <v>37.5</v>
      </c>
      <c r="K16" s="49">
        <v>48</v>
      </c>
      <c r="L16" s="49">
        <v>42</v>
      </c>
      <c r="M16" s="49">
        <v>0</v>
      </c>
      <c r="N16" s="49">
        <v>30</v>
      </c>
      <c r="O16" s="49">
        <v>36</v>
      </c>
      <c r="P16" s="49">
        <v>0</v>
      </c>
      <c r="Q16" s="49">
        <v>0</v>
      </c>
      <c r="R16" s="24" t="s">
        <v>745</v>
      </c>
      <c r="S16" s="5">
        <f t="shared" si="2"/>
        <v>89.53125</v>
      </c>
      <c r="T16" s="5">
        <f t="shared" si="0"/>
        <v>0</v>
      </c>
      <c r="U16" s="6" t="str">
        <f t="shared" si="1"/>
        <v>n/a</v>
      </c>
    </row>
    <row r="17" spans="1:21" x14ac:dyDescent="0.25">
      <c r="A17" s="54" t="s">
        <v>278</v>
      </c>
      <c r="B17" s="59" t="s">
        <v>213</v>
      </c>
      <c r="C17" s="47">
        <v>6.2</v>
      </c>
      <c r="D17" s="49">
        <v>60</v>
      </c>
      <c r="E17" s="49">
        <v>67</v>
      </c>
      <c r="F17" s="49">
        <v>66</v>
      </c>
      <c r="G17" s="49">
        <v>69</v>
      </c>
      <c r="H17" s="49">
        <v>64</v>
      </c>
      <c r="I17" s="49">
        <v>20</v>
      </c>
      <c r="J17" s="49">
        <v>21</v>
      </c>
      <c r="K17" s="49">
        <v>17</v>
      </c>
      <c r="L17" s="49">
        <v>20</v>
      </c>
      <c r="M17" s="49">
        <v>5</v>
      </c>
      <c r="N17" s="49">
        <v>14</v>
      </c>
      <c r="O17" s="49">
        <v>21</v>
      </c>
      <c r="P17" s="49">
        <v>0</v>
      </c>
      <c r="Q17" s="49">
        <v>0</v>
      </c>
      <c r="R17" s="24" t="s">
        <v>745</v>
      </c>
      <c r="S17" s="5">
        <f t="shared" si="2"/>
        <v>23.387096774193548</v>
      </c>
      <c r="T17" s="5">
        <f t="shared" si="0"/>
        <v>0.80645161290322576</v>
      </c>
      <c r="U17" s="6">
        <f t="shared" si="1"/>
        <v>13.4</v>
      </c>
    </row>
    <row r="18" spans="1:21" x14ac:dyDescent="0.25">
      <c r="A18" s="45" t="s">
        <v>279</v>
      </c>
      <c r="B18" s="58" t="s">
        <v>213</v>
      </c>
      <c r="C18" s="47">
        <v>6.2</v>
      </c>
      <c r="D18" s="49">
        <v>60</v>
      </c>
      <c r="E18" s="49">
        <v>134</v>
      </c>
      <c r="F18" s="49">
        <v>132</v>
      </c>
      <c r="G18" s="49">
        <v>138</v>
      </c>
      <c r="H18" s="49">
        <v>128</v>
      </c>
      <c r="I18" s="49">
        <v>40</v>
      </c>
      <c r="J18" s="49">
        <v>42</v>
      </c>
      <c r="K18" s="49">
        <v>34</v>
      </c>
      <c r="L18" s="49">
        <v>40</v>
      </c>
      <c r="M18" s="49">
        <v>5</v>
      </c>
      <c r="N18" s="49">
        <v>28</v>
      </c>
      <c r="O18" s="49">
        <v>42</v>
      </c>
      <c r="P18" s="49">
        <v>0</v>
      </c>
      <c r="Q18" s="49">
        <v>0</v>
      </c>
      <c r="R18" s="24" t="s">
        <v>745</v>
      </c>
      <c r="S18" s="5">
        <f t="shared" si="2"/>
        <v>46.774193548387096</v>
      </c>
      <c r="T18" s="5">
        <f t="shared" si="0"/>
        <v>0.80645161290322576</v>
      </c>
      <c r="U18" s="6">
        <f t="shared" si="1"/>
        <v>26.8</v>
      </c>
    </row>
    <row r="19" spans="1:21" x14ac:dyDescent="0.25">
      <c r="A19" s="54" t="s">
        <v>280</v>
      </c>
      <c r="B19" s="62" t="s">
        <v>213</v>
      </c>
      <c r="C19" s="47">
        <v>6</v>
      </c>
      <c r="D19" s="49">
        <v>60</v>
      </c>
      <c r="E19" s="55">
        <v>66</v>
      </c>
      <c r="F19" s="55">
        <v>69</v>
      </c>
      <c r="G19" s="55">
        <v>64</v>
      </c>
      <c r="H19" s="55">
        <v>64</v>
      </c>
      <c r="I19" s="49">
        <v>14</v>
      </c>
      <c r="J19" s="49">
        <v>13</v>
      </c>
      <c r="K19" s="49">
        <v>19</v>
      </c>
      <c r="L19" s="49">
        <v>25</v>
      </c>
      <c r="M19" s="49">
        <v>0</v>
      </c>
      <c r="N19" s="49">
        <v>16</v>
      </c>
      <c r="O19" s="49">
        <v>13</v>
      </c>
      <c r="P19" s="49">
        <v>0</v>
      </c>
      <c r="Q19" s="49">
        <v>0</v>
      </c>
      <c r="R19" s="24" t="s">
        <v>745</v>
      </c>
      <c r="S19" s="5">
        <f t="shared" si="2"/>
        <v>22.833333333333332</v>
      </c>
      <c r="T19" s="5">
        <f t="shared" si="0"/>
        <v>0</v>
      </c>
      <c r="U19" s="6" t="str">
        <f t="shared" si="1"/>
        <v>n/a</v>
      </c>
    </row>
    <row r="20" spans="1:21" x14ac:dyDescent="0.25">
      <c r="A20" s="45" t="s">
        <v>281</v>
      </c>
      <c r="B20" s="58" t="s">
        <v>213</v>
      </c>
      <c r="C20" s="47">
        <v>6</v>
      </c>
      <c r="D20" s="49">
        <v>60</v>
      </c>
      <c r="E20" s="49">
        <v>132</v>
      </c>
      <c r="F20" s="49">
        <v>138</v>
      </c>
      <c r="G20" s="49">
        <v>128</v>
      </c>
      <c r="H20" s="49">
        <v>128</v>
      </c>
      <c r="I20" s="49">
        <v>28</v>
      </c>
      <c r="J20" s="49">
        <v>26</v>
      </c>
      <c r="K20" s="49">
        <v>38</v>
      </c>
      <c r="L20" s="49">
        <v>50</v>
      </c>
      <c r="M20" s="49">
        <v>0</v>
      </c>
      <c r="N20" s="49">
        <v>32</v>
      </c>
      <c r="O20" s="49">
        <v>26</v>
      </c>
      <c r="P20" s="49">
        <v>0</v>
      </c>
      <c r="Q20" s="49">
        <v>0</v>
      </c>
      <c r="R20" s="24" t="s">
        <v>745</v>
      </c>
      <c r="S20" s="5">
        <f t="shared" si="2"/>
        <v>45.666666666666664</v>
      </c>
      <c r="T20" s="5">
        <f t="shared" si="0"/>
        <v>0</v>
      </c>
      <c r="U20" s="6" t="str">
        <f t="shared" si="1"/>
        <v>n/a</v>
      </c>
    </row>
    <row r="21" spans="1:21" x14ac:dyDescent="0.25">
      <c r="A21" s="54" t="s">
        <v>282</v>
      </c>
      <c r="B21" s="59" t="s">
        <v>266</v>
      </c>
      <c r="C21" s="47">
        <v>10.5</v>
      </c>
      <c r="D21" s="49">
        <v>72</v>
      </c>
      <c r="E21" s="49">
        <v>104</v>
      </c>
      <c r="F21" s="49">
        <v>100</v>
      </c>
      <c r="G21" s="49">
        <v>108</v>
      </c>
      <c r="H21" s="49">
        <v>104</v>
      </c>
      <c r="I21" s="49">
        <v>24</v>
      </c>
      <c r="J21" s="49">
        <v>23</v>
      </c>
      <c r="K21" s="49">
        <v>21</v>
      </c>
      <c r="L21" s="49">
        <v>24</v>
      </c>
      <c r="M21" s="49">
        <v>18</v>
      </c>
      <c r="N21" s="49">
        <v>27</v>
      </c>
      <c r="O21" s="49">
        <v>21</v>
      </c>
      <c r="P21" s="49">
        <v>0</v>
      </c>
      <c r="Q21" s="49">
        <v>0</v>
      </c>
      <c r="R21" s="24" t="s">
        <v>745</v>
      </c>
      <c r="S21" s="5">
        <f t="shared" si="2"/>
        <v>18.666666666666668</v>
      </c>
      <c r="T21" s="5">
        <f t="shared" si="0"/>
        <v>1.7142857142857142</v>
      </c>
      <c r="U21" s="6">
        <f t="shared" si="1"/>
        <v>5.7777777777777777</v>
      </c>
    </row>
    <row r="22" spans="1:21" x14ac:dyDescent="0.25">
      <c r="A22" s="45" t="s">
        <v>283</v>
      </c>
      <c r="B22" s="58" t="s">
        <v>266</v>
      </c>
      <c r="C22" s="47">
        <v>10.5</v>
      </c>
      <c r="D22" s="49">
        <v>72</v>
      </c>
      <c r="E22" s="49">
        <v>208</v>
      </c>
      <c r="F22" s="49">
        <v>200</v>
      </c>
      <c r="G22" s="49">
        <v>216</v>
      </c>
      <c r="H22" s="49">
        <v>208</v>
      </c>
      <c r="I22" s="49">
        <v>48</v>
      </c>
      <c r="J22" s="49">
        <v>46</v>
      </c>
      <c r="K22" s="49">
        <v>42</v>
      </c>
      <c r="L22" s="49">
        <v>48</v>
      </c>
      <c r="M22" s="49">
        <v>18</v>
      </c>
      <c r="N22" s="49">
        <v>54</v>
      </c>
      <c r="O22" s="49">
        <v>42</v>
      </c>
      <c r="P22" s="49">
        <v>0</v>
      </c>
      <c r="Q22" s="49">
        <v>0</v>
      </c>
      <c r="R22" s="24" t="s">
        <v>745</v>
      </c>
      <c r="S22" s="5">
        <f t="shared" si="2"/>
        <v>37.333333333333336</v>
      </c>
      <c r="T22" s="5">
        <f t="shared" si="0"/>
        <v>1.7142857142857142</v>
      </c>
      <c r="U22" s="6">
        <f t="shared" si="1"/>
        <v>11.555555555555555</v>
      </c>
    </row>
    <row r="23" spans="1:21" x14ac:dyDescent="0.25">
      <c r="A23" s="54" t="s">
        <v>284</v>
      </c>
      <c r="B23" s="59" t="s">
        <v>266</v>
      </c>
      <c r="C23" s="47">
        <v>4.8</v>
      </c>
      <c r="D23" s="49">
        <v>225</v>
      </c>
      <c r="E23" s="49">
        <v>125</v>
      </c>
      <c r="F23" s="49">
        <v>121</v>
      </c>
      <c r="G23" s="49">
        <v>127</v>
      </c>
      <c r="H23" s="49">
        <v>125</v>
      </c>
      <c r="I23" s="49">
        <v>45</v>
      </c>
      <c r="J23" s="49">
        <v>98</v>
      </c>
      <c r="K23" s="49">
        <v>47</v>
      </c>
      <c r="L23" s="49">
        <v>45</v>
      </c>
      <c r="M23" s="49">
        <v>0</v>
      </c>
      <c r="N23" s="49">
        <v>57</v>
      </c>
      <c r="O23" s="49">
        <v>80</v>
      </c>
      <c r="P23" s="49">
        <v>65</v>
      </c>
      <c r="Q23" s="49">
        <v>65</v>
      </c>
      <c r="R23" s="24" t="s">
        <v>745</v>
      </c>
      <c r="S23" s="5">
        <f t="shared" si="2"/>
        <v>75</v>
      </c>
      <c r="T23" s="5">
        <f t="shared" si="0"/>
        <v>0</v>
      </c>
      <c r="U23" s="6" t="str">
        <f t="shared" si="1"/>
        <v>n/a</v>
      </c>
    </row>
    <row r="24" spans="1:21" x14ac:dyDescent="0.25">
      <c r="A24" s="54" t="s">
        <v>285</v>
      </c>
      <c r="B24" s="61" t="s">
        <v>213</v>
      </c>
      <c r="C24" s="51">
        <v>3.3</v>
      </c>
      <c r="D24" s="55">
        <v>50</v>
      </c>
      <c r="E24" s="55">
        <v>32</v>
      </c>
      <c r="F24" s="55">
        <v>34</v>
      </c>
      <c r="G24" s="55">
        <v>31</v>
      </c>
      <c r="H24" s="55">
        <v>31</v>
      </c>
      <c r="I24" s="55">
        <v>47</v>
      </c>
      <c r="J24" s="55">
        <v>33</v>
      </c>
      <c r="K24" s="55">
        <v>36</v>
      </c>
      <c r="L24" s="55">
        <v>39</v>
      </c>
      <c r="M24" s="55">
        <v>0</v>
      </c>
      <c r="N24" s="55">
        <v>23</v>
      </c>
      <c r="O24" s="55">
        <v>21</v>
      </c>
      <c r="P24" s="55">
        <v>22</v>
      </c>
      <c r="Q24" s="55">
        <v>22</v>
      </c>
      <c r="R24" s="24" t="s">
        <v>745</v>
      </c>
      <c r="S24" s="5">
        <f t="shared" si="2"/>
        <v>56.666666666666671</v>
      </c>
      <c r="T24" s="5">
        <f t="shared" si="0"/>
        <v>0</v>
      </c>
      <c r="U24" s="6" t="str">
        <f t="shared" si="1"/>
        <v>n/a</v>
      </c>
    </row>
    <row r="25" spans="1:21" x14ac:dyDescent="0.25">
      <c r="A25" s="45" t="s">
        <v>286</v>
      </c>
      <c r="B25" s="58" t="s">
        <v>213</v>
      </c>
      <c r="C25" s="47">
        <v>3.3</v>
      </c>
      <c r="D25" s="49">
        <v>50</v>
      </c>
      <c r="E25" s="49">
        <v>64</v>
      </c>
      <c r="F25" s="49">
        <v>68</v>
      </c>
      <c r="G25" s="49">
        <v>62</v>
      </c>
      <c r="H25" s="49">
        <v>62</v>
      </c>
      <c r="I25" s="49">
        <v>94</v>
      </c>
      <c r="J25" s="49">
        <v>66</v>
      </c>
      <c r="K25" s="49">
        <v>72</v>
      </c>
      <c r="L25" s="49">
        <v>78</v>
      </c>
      <c r="M25" s="49">
        <v>0</v>
      </c>
      <c r="N25" s="49">
        <v>46</v>
      </c>
      <c r="O25" s="49">
        <v>42</v>
      </c>
      <c r="P25" s="49">
        <v>44</v>
      </c>
      <c r="Q25" s="49">
        <v>44</v>
      </c>
      <c r="R25" s="24" t="s">
        <v>745</v>
      </c>
      <c r="S25" s="5">
        <f t="shared" si="2"/>
        <v>113.33333333333334</v>
      </c>
      <c r="T25" s="5">
        <f t="shared" si="0"/>
        <v>0</v>
      </c>
      <c r="U25" s="6" t="str">
        <f t="shared" si="1"/>
        <v>n/a</v>
      </c>
    </row>
    <row r="26" spans="1:21" x14ac:dyDescent="0.25">
      <c r="A26" s="54" t="s">
        <v>17</v>
      </c>
      <c r="B26" s="59" t="s">
        <v>213</v>
      </c>
      <c r="C26" s="47">
        <v>3.9</v>
      </c>
      <c r="D26" s="49">
        <v>55</v>
      </c>
      <c r="E26" s="49">
        <v>65</v>
      </c>
      <c r="F26" s="49">
        <v>68</v>
      </c>
      <c r="G26" s="49">
        <v>64</v>
      </c>
      <c r="H26" s="49">
        <v>64</v>
      </c>
      <c r="I26" s="49">
        <v>31</v>
      </c>
      <c r="J26" s="49">
        <v>24</v>
      </c>
      <c r="K26" s="49">
        <v>23</v>
      </c>
      <c r="L26" s="49">
        <v>26</v>
      </c>
      <c r="M26" s="49">
        <v>0</v>
      </c>
      <c r="N26" s="49">
        <v>38</v>
      </c>
      <c r="O26" s="49">
        <v>26</v>
      </c>
      <c r="P26" s="49">
        <v>0</v>
      </c>
      <c r="Q26" s="49">
        <v>0</v>
      </c>
      <c r="R26" s="24" t="s">
        <v>745</v>
      </c>
      <c r="S26" s="5">
        <f t="shared" si="2"/>
        <v>43.333333333333336</v>
      </c>
      <c r="T26" s="5">
        <f t="shared" si="0"/>
        <v>0</v>
      </c>
      <c r="U26" s="6" t="str">
        <f t="shared" si="1"/>
        <v>n/a</v>
      </c>
    </row>
    <row r="27" spans="1:21" x14ac:dyDescent="0.25">
      <c r="A27" s="45" t="s">
        <v>43</v>
      </c>
      <c r="B27" s="58" t="s">
        <v>213</v>
      </c>
      <c r="C27" s="47">
        <v>3.9</v>
      </c>
      <c r="D27" s="49">
        <v>55</v>
      </c>
      <c r="E27" s="49">
        <v>130</v>
      </c>
      <c r="F27" s="49">
        <v>136</v>
      </c>
      <c r="G27" s="49">
        <v>128</v>
      </c>
      <c r="H27" s="49">
        <v>128</v>
      </c>
      <c r="I27" s="49">
        <v>62</v>
      </c>
      <c r="J27" s="49">
        <v>48</v>
      </c>
      <c r="K27" s="49">
        <v>46</v>
      </c>
      <c r="L27" s="49">
        <v>52</v>
      </c>
      <c r="M27" s="49">
        <v>0</v>
      </c>
      <c r="N27" s="49">
        <v>76</v>
      </c>
      <c r="O27" s="49">
        <v>52</v>
      </c>
      <c r="P27" s="49">
        <v>0</v>
      </c>
      <c r="Q27" s="49">
        <v>0</v>
      </c>
      <c r="R27" s="24" t="s">
        <v>745</v>
      </c>
      <c r="S27" s="5">
        <f t="shared" si="2"/>
        <v>86.666666666666671</v>
      </c>
      <c r="T27" s="5">
        <f t="shared" si="0"/>
        <v>0</v>
      </c>
      <c r="U27" s="6" t="str">
        <f t="shared" si="1"/>
        <v>n/a</v>
      </c>
    </row>
    <row r="28" spans="1:21" x14ac:dyDescent="0.25">
      <c r="A28" s="54" t="s">
        <v>287</v>
      </c>
      <c r="B28" s="24" t="s">
        <v>213</v>
      </c>
      <c r="C28" s="47">
        <v>2.6</v>
      </c>
      <c r="D28" s="49">
        <v>55</v>
      </c>
      <c r="E28" s="49">
        <v>67</v>
      </c>
      <c r="F28" s="49">
        <v>72</v>
      </c>
      <c r="G28" s="49">
        <v>64</v>
      </c>
      <c r="H28" s="49">
        <v>64</v>
      </c>
      <c r="I28" s="49">
        <v>73</v>
      </c>
      <c r="J28" s="49">
        <v>49</v>
      </c>
      <c r="K28" s="49">
        <v>49</v>
      </c>
      <c r="L28" s="49">
        <v>49</v>
      </c>
      <c r="M28" s="49">
        <v>0</v>
      </c>
      <c r="N28" s="49">
        <v>30</v>
      </c>
      <c r="O28" s="49">
        <v>26</v>
      </c>
      <c r="P28" s="49">
        <v>39</v>
      </c>
      <c r="Q28" s="49">
        <v>35</v>
      </c>
      <c r="R28" s="24" t="s">
        <v>745</v>
      </c>
      <c r="S28" s="5">
        <f t="shared" si="2"/>
        <v>110.38461538461539</v>
      </c>
      <c r="T28" s="5">
        <f t="shared" si="0"/>
        <v>0</v>
      </c>
      <c r="U28" s="6" t="str">
        <f t="shared" si="1"/>
        <v>n/a</v>
      </c>
    </row>
    <row r="29" spans="1:21" x14ac:dyDescent="0.25">
      <c r="A29" s="45" t="s">
        <v>288</v>
      </c>
      <c r="B29" s="24" t="s">
        <v>213</v>
      </c>
      <c r="C29" s="47">
        <v>2.6</v>
      </c>
      <c r="D29" s="49">
        <v>55</v>
      </c>
      <c r="E29" s="49">
        <v>100.5</v>
      </c>
      <c r="F29" s="49">
        <v>108</v>
      </c>
      <c r="G29" s="49">
        <v>96</v>
      </c>
      <c r="H29" s="49">
        <v>96</v>
      </c>
      <c r="I29" s="49">
        <v>109.5</v>
      </c>
      <c r="J29" s="49">
        <v>73.5</v>
      </c>
      <c r="K29" s="49">
        <v>73.5</v>
      </c>
      <c r="L29" s="49">
        <v>73.5</v>
      </c>
      <c r="M29" s="49">
        <v>0</v>
      </c>
      <c r="N29" s="49">
        <v>45</v>
      </c>
      <c r="O29" s="49">
        <v>39</v>
      </c>
      <c r="P29" s="49">
        <v>58.5</v>
      </c>
      <c r="Q29" s="49">
        <v>52.5</v>
      </c>
      <c r="R29" s="24" t="s">
        <v>745</v>
      </c>
      <c r="S29" s="5">
        <f t="shared" si="2"/>
        <v>165.57692307692307</v>
      </c>
      <c r="T29" s="5">
        <f t="shared" si="0"/>
        <v>0</v>
      </c>
      <c r="U29" s="6" t="str">
        <f t="shared" si="1"/>
        <v>n/a</v>
      </c>
    </row>
    <row r="30" spans="1:21" x14ac:dyDescent="0.25">
      <c r="A30" s="54" t="s">
        <v>289</v>
      </c>
      <c r="B30" s="61" t="s">
        <v>213</v>
      </c>
      <c r="C30" s="51">
        <v>4.8</v>
      </c>
      <c r="D30" s="55">
        <v>55</v>
      </c>
      <c r="E30" s="55">
        <v>97</v>
      </c>
      <c r="F30" s="55">
        <v>105</v>
      </c>
      <c r="G30" s="55">
        <v>94</v>
      </c>
      <c r="H30" s="55">
        <v>94</v>
      </c>
      <c r="I30" s="55">
        <v>90</v>
      </c>
      <c r="J30" s="55">
        <v>72</v>
      </c>
      <c r="K30" s="55">
        <v>84</v>
      </c>
      <c r="L30" s="55">
        <v>87</v>
      </c>
      <c r="M30" s="55">
        <v>0</v>
      </c>
      <c r="N30" s="55">
        <v>32</v>
      </c>
      <c r="O30" s="55">
        <v>39</v>
      </c>
      <c r="P30" s="55">
        <v>43</v>
      </c>
      <c r="Q30" s="55">
        <v>43</v>
      </c>
      <c r="R30" s="24" t="s">
        <v>745</v>
      </c>
      <c r="S30" s="5">
        <f t="shared" si="2"/>
        <v>89.583333333333343</v>
      </c>
      <c r="T30" s="5">
        <f t="shared" si="0"/>
        <v>0</v>
      </c>
      <c r="U30" s="6" t="str">
        <f t="shared" si="1"/>
        <v>n/a</v>
      </c>
    </row>
    <row r="31" spans="1:21" x14ac:dyDescent="0.25">
      <c r="A31" s="45" t="s">
        <v>290</v>
      </c>
      <c r="B31" s="58" t="s">
        <v>213</v>
      </c>
      <c r="C31" s="47">
        <v>4.8</v>
      </c>
      <c r="D31" s="49">
        <v>55</v>
      </c>
      <c r="E31" s="49">
        <v>145.5</v>
      </c>
      <c r="F31" s="49">
        <v>157.5</v>
      </c>
      <c r="G31" s="49">
        <v>141</v>
      </c>
      <c r="H31" s="49">
        <v>141</v>
      </c>
      <c r="I31" s="49">
        <v>135</v>
      </c>
      <c r="J31" s="49">
        <v>108</v>
      </c>
      <c r="K31" s="49">
        <v>126</v>
      </c>
      <c r="L31" s="49">
        <v>130.5</v>
      </c>
      <c r="M31" s="49">
        <v>0</v>
      </c>
      <c r="N31" s="49">
        <v>48</v>
      </c>
      <c r="O31" s="49">
        <v>58.5</v>
      </c>
      <c r="P31" s="49">
        <v>64.5</v>
      </c>
      <c r="Q31" s="49">
        <v>64.5</v>
      </c>
      <c r="R31" s="24" t="s">
        <v>745</v>
      </c>
      <c r="S31" s="5">
        <f t="shared" si="2"/>
        <v>134.375</v>
      </c>
      <c r="T31" s="5">
        <f t="shared" si="0"/>
        <v>0</v>
      </c>
      <c r="U31" s="6" t="str">
        <f t="shared" si="1"/>
        <v>n/a</v>
      </c>
    </row>
    <row r="32" spans="1:21" x14ac:dyDescent="0.25">
      <c r="A32" s="54" t="s">
        <v>291</v>
      </c>
      <c r="B32" s="59" t="s">
        <v>213</v>
      </c>
      <c r="C32" s="47">
        <v>3.8</v>
      </c>
      <c r="D32" s="49">
        <v>65</v>
      </c>
      <c r="E32" s="49">
        <v>71</v>
      </c>
      <c r="F32" s="49">
        <v>77</v>
      </c>
      <c r="G32" s="49">
        <v>68</v>
      </c>
      <c r="H32" s="49">
        <v>68</v>
      </c>
      <c r="I32" s="49">
        <v>45</v>
      </c>
      <c r="J32" s="49">
        <v>50</v>
      </c>
      <c r="K32" s="49">
        <v>41</v>
      </c>
      <c r="L32" s="49">
        <v>63</v>
      </c>
      <c r="M32" s="49">
        <v>0</v>
      </c>
      <c r="N32" s="49">
        <v>36</v>
      </c>
      <c r="O32" s="49">
        <v>23</v>
      </c>
      <c r="P32" s="49">
        <v>28</v>
      </c>
      <c r="Q32" s="49">
        <v>45</v>
      </c>
      <c r="R32" s="24" t="s">
        <v>745</v>
      </c>
      <c r="S32" s="5">
        <f t="shared" si="2"/>
        <v>71.05263157894737</v>
      </c>
      <c r="T32" s="5">
        <f t="shared" si="0"/>
        <v>0</v>
      </c>
      <c r="U32" s="6" t="str">
        <f t="shared" si="1"/>
        <v>n/a</v>
      </c>
    </row>
    <row r="33" spans="1:21" x14ac:dyDescent="0.25">
      <c r="A33" s="45" t="s">
        <v>292</v>
      </c>
      <c r="B33" s="58" t="s">
        <v>213</v>
      </c>
      <c r="C33" s="47">
        <v>3.8</v>
      </c>
      <c r="D33" s="49">
        <v>65</v>
      </c>
      <c r="E33" s="49">
        <v>106.5</v>
      </c>
      <c r="F33" s="49">
        <v>115.5</v>
      </c>
      <c r="G33" s="49">
        <v>102</v>
      </c>
      <c r="H33" s="49">
        <v>102</v>
      </c>
      <c r="I33" s="49">
        <v>67.5</v>
      </c>
      <c r="J33" s="49">
        <v>75</v>
      </c>
      <c r="K33" s="49">
        <v>61.5</v>
      </c>
      <c r="L33" s="49">
        <v>94.5</v>
      </c>
      <c r="M33" s="49">
        <v>0</v>
      </c>
      <c r="N33" s="49">
        <v>54</v>
      </c>
      <c r="O33" s="49">
        <v>34.5</v>
      </c>
      <c r="P33" s="49">
        <v>42</v>
      </c>
      <c r="Q33" s="49">
        <v>67.5</v>
      </c>
      <c r="R33" s="24" t="s">
        <v>745</v>
      </c>
      <c r="S33" s="5">
        <f t="shared" si="2"/>
        <v>106.57894736842105</v>
      </c>
      <c r="T33" s="5">
        <f t="shared" si="0"/>
        <v>0</v>
      </c>
      <c r="U33" s="6" t="str">
        <f t="shared" si="1"/>
        <v>n/a</v>
      </c>
    </row>
    <row r="34" spans="1:21" x14ac:dyDescent="0.25">
      <c r="A34" s="54" t="s">
        <v>35</v>
      </c>
      <c r="B34" s="59" t="s">
        <v>213</v>
      </c>
      <c r="C34" s="47">
        <v>3.1</v>
      </c>
      <c r="D34" s="49">
        <v>60</v>
      </c>
      <c r="E34" s="49">
        <v>57</v>
      </c>
      <c r="F34" s="49">
        <v>62</v>
      </c>
      <c r="G34" s="49">
        <v>56</v>
      </c>
      <c r="H34" s="49">
        <v>53</v>
      </c>
      <c r="I34" s="49">
        <v>28</v>
      </c>
      <c r="J34" s="49">
        <v>22</v>
      </c>
      <c r="K34" s="49">
        <v>21</v>
      </c>
      <c r="L34" s="49">
        <v>24</v>
      </c>
      <c r="M34" s="49">
        <v>0</v>
      </c>
      <c r="N34" s="49">
        <v>23</v>
      </c>
      <c r="O34" s="49">
        <v>23</v>
      </c>
      <c r="P34" s="49">
        <v>0</v>
      </c>
      <c r="Q34" s="49">
        <v>0</v>
      </c>
      <c r="R34" s="24" t="s">
        <v>745</v>
      </c>
      <c r="S34" s="5">
        <f t="shared" si="2"/>
        <v>49.032258064516128</v>
      </c>
      <c r="T34" s="5">
        <f t="shared" si="0"/>
        <v>0</v>
      </c>
      <c r="U34" s="6" t="str">
        <f t="shared" si="1"/>
        <v>n/a</v>
      </c>
    </row>
    <row r="35" spans="1:21" x14ac:dyDescent="0.25">
      <c r="A35" s="45" t="s">
        <v>46</v>
      </c>
      <c r="B35" s="58" t="s">
        <v>213</v>
      </c>
      <c r="C35" s="47">
        <v>3.1</v>
      </c>
      <c r="D35" s="49">
        <v>60</v>
      </c>
      <c r="E35" s="49">
        <v>114</v>
      </c>
      <c r="F35" s="49">
        <v>124</v>
      </c>
      <c r="G35" s="49">
        <v>112</v>
      </c>
      <c r="H35" s="49">
        <v>106</v>
      </c>
      <c r="I35" s="49">
        <v>56</v>
      </c>
      <c r="J35" s="49">
        <v>44</v>
      </c>
      <c r="K35" s="49">
        <v>42</v>
      </c>
      <c r="L35" s="49">
        <v>48</v>
      </c>
      <c r="M35" s="49">
        <v>0</v>
      </c>
      <c r="N35" s="49">
        <v>46</v>
      </c>
      <c r="O35" s="49">
        <v>46</v>
      </c>
      <c r="P35" s="49">
        <v>0</v>
      </c>
      <c r="Q35" s="49">
        <v>0</v>
      </c>
      <c r="R35" s="24" t="s">
        <v>745</v>
      </c>
      <c r="S35" s="5">
        <f t="shared" si="2"/>
        <v>98.064516129032256</v>
      </c>
      <c r="T35" s="5">
        <f t="shared" ref="T35:T66" si="3">M35/C35</f>
        <v>0</v>
      </c>
      <c r="U35" s="6" t="str">
        <f t="shared" ref="U35:U60" si="4">IFERROR(E35/M35,"n/a")</f>
        <v>n/a</v>
      </c>
    </row>
    <row r="36" spans="1:21" x14ac:dyDescent="0.25">
      <c r="A36" s="54" t="s">
        <v>293</v>
      </c>
      <c r="B36" s="61" t="s">
        <v>213</v>
      </c>
      <c r="C36" s="51">
        <v>3</v>
      </c>
      <c r="D36" s="55">
        <v>60</v>
      </c>
      <c r="E36" s="55">
        <v>39</v>
      </c>
      <c r="F36" s="55">
        <v>38</v>
      </c>
      <c r="G36" s="55">
        <v>38</v>
      </c>
      <c r="H36" s="55">
        <v>40</v>
      </c>
      <c r="I36" s="55">
        <v>11</v>
      </c>
      <c r="J36" s="55">
        <v>12</v>
      </c>
      <c r="K36" s="55">
        <v>9</v>
      </c>
      <c r="L36" s="55">
        <v>11</v>
      </c>
      <c r="M36" s="55">
        <v>0</v>
      </c>
      <c r="N36" s="55">
        <v>17</v>
      </c>
      <c r="O36" s="55">
        <v>11</v>
      </c>
      <c r="P36" s="55">
        <v>0</v>
      </c>
      <c r="Q36" s="55">
        <v>0</v>
      </c>
      <c r="R36" s="24" t="s">
        <v>745</v>
      </c>
      <c r="S36" s="5">
        <f t="shared" si="2"/>
        <v>27.333333333333332</v>
      </c>
      <c r="T36" s="5">
        <f t="shared" si="3"/>
        <v>0</v>
      </c>
      <c r="U36" s="6" t="str">
        <f t="shared" si="4"/>
        <v>n/a</v>
      </c>
    </row>
    <row r="37" spans="1:21" x14ac:dyDescent="0.25">
      <c r="A37" s="45" t="s">
        <v>294</v>
      </c>
      <c r="B37" s="58" t="s">
        <v>213</v>
      </c>
      <c r="C37" s="47">
        <v>3</v>
      </c>
      <c r="D37" s="49">
        <v>60</v>
      </c>
      <c r="E37" s="49">
        <v>78</v>
      </c>
      <c r="F37" s="49">
        <v>76</v>
      </c>
      <c r="G37" s="49">
        <v>76</v>
      </c>
      <c r="H37" s="49">
        <v>80</v>
      </c>
      <c r="I37" s="49">
        <v>22</v>
      </c>
      <c r="J37" s="49">
        <v>24</v>
      </c>
      <c r="K37" s="49">
        <v>18</v>
      </c>
      <c r="L37" s="49">
        <v>22</v>
      </c>
      <c r="M37" s="49">
        <v>0</v>
      </c>
      <c r="N37" s="49">
        <v>34</v>
      </c>
      <c r="O37" s="49">
        <v>22</v>
      </c>
      <c r="P37" s="49">
        <v>0</v>
      </c>
      <c r="Q37" s="49">
        <v>0</v>
      </c>
      <c r="R37" s="24" t="s">
        <v>745</v>
      </c>
      <c r="S37" s="5">
        <f t="shared" si="2"/>
        <v>54.666666666666664</v>
      </c>
      <c r="T37" s="5">
        <f t="shared" si="3"/>
        <v>0</v>
      </c>
      <c r="U37" s="6" t="str">
        <f t="shared" si="4"/>
        <v>n/a</v>
      </c>
    </row>
    <row r="38" spans="1:21" x14ac:dyDescent="0.25">
      <c r="A38" s="54" t="s">
        <v>295</v>
      </c>
      <c r="B38" s="24" t="s">
        <v>808</v>
      </c>
      <c r="C38" s="51">
        <v>11.7</v>
      </c>
      <c r="D38" s="49">
        <v>63.333333333333336</v>
      </c>
      <c r="E38" s="49">
        <v>149.33333333333334</v>
      </c>
      <c r="F38" s="49">
        <v>149.33333333333334</v>
      </c>
      <c r="G38" s="49">
        <v>173.33333333333334</v>
      </c>
      <c r="H38" s="49">
        <v>149.333333333333</v>
      </c>
      <c r="I38" s="49">
        <v>32</v>
      </c>
      <c r="J38" s="49">
        <v>35.333333333333336</v>
      </c>
      <c r="K38" s="49">
        <v>21.333333333333332</v>
      </c>
      <c r="L38" s="49">
        <v>32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24" t="s">
        <v>745</v>
      </c>
      <c r="S38" s="5">
        <f t="shared" si="2"/>
        <v>23.076923076923077</v>
      </c>
      <c r="T38" s="5">
        <f t="shared" si="3"/>
        <v>0</v>
      </c>
      <c r="U38" s="6" t="str">
        <f t="shared" si="4"/>
        <v>n/a</v>
      </c>
    </row>
    <row r="39" spans="1:21" x14ac:dyDescent="0.25">
      <c r="A39" s="45" t="s">
        <v>296</v>
      </c>
      <c r="B39" s="24" t="s">
        <v>808</v>
      </c>
      <c r="C39" s="47">
        <v>11.7</v>
      </c>
      <c r="D39" s="49">
        <v>63.333333333333336</v>
      </c>
      <c r="E39" s="49">
        <v>224</v>
      </c>
      <c r="F39" s="49">
        <v>224</v>
      </c>
      <c r="G39" s="49">
        <v>260</v>
      </c>
      <c r="H39" s="49">
        <v>223.99999999999949</v>
      </c>
      <c r="I39" s="49">
        <v>48</v>
      </c>
      <c r="J39" s="49">
        <v>53</v>
      </c>
      <c r="K39" s="49">
        <v>32</v>
      </c>
      <c r="L39" s="49">
        <v>48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24" t="s">
        <v>745</v>
      </c>
      <c r="S39" s="5">
        <f t="shared" si="2"/>
        <v>34.61538461538462</v>
      </c>
      <c r="T39" s="5">
        <f t="shared" si="3"/>
        <v>0</v>
      </c>
      <c r="U39" s="6" t="str">
        <f t="shared" si="4"/>
        <v>n/a</v>
      </c>
    </row>
    <row r="40" spans="1:21" x14ac:dyDescent="0.25">
      <c r="A40" s="54" t="s">
        <v>297</v>
      </c>
      <c r="B40" s="61" t="s">
        <v>213</v>
      </c>
      <c r="C40" s="51">
        <v>2.6</v>
      </c>
      <c r="D40" s="55">
        <v>55</v>
      </c>
      <c r="E40" s="55">
        <v>67</v>
      </c>
      <c r="F40" s="55">
        <v>72</v>
      </c>
      <c r="G40" s="55">
        <v>64</v>
      </c>
      <c r="H40" s="55">
        <v>49</v>
      </c>
      <c r="I40" s="55">
        <v>49</v>
      </c>
      <c r="J40" s="55">
        <v>73</v>
      </c>
      <c r="K40" s="55">
        <v>49</v>
      </c>
      <c r="L40" s="55">
        <v>71</v>
      </c>
      <c r="M40" s="55">
        <v>0</v>
      </c>
      <c r="N40" s="55">
        <v>30</v>
      </c>
      <c r="O40" s="55">
        <v>26</v>
      </c>
      <c r="P40" s="55">
        <v>39</v>
      </c>
      <c r="Q40" s="55">
        <v>35</v>
      </c>
      <c r="R40" s="24" t="s">
        <v>745</v>
      </c>
      <c r="S40" s="5">
        <f t="shared" si="2"/>
        <v>118.84615384615384</v>
      </c>
      <c r="T40" s="5">
        <f t="shared" si="3"/>
        <v>0</v>
      </c>
      <c r="U40" s="6" t="str">
        <f t="shared" si="4"/>
        <v>n/a</v>
      </c>
    </row>
    <row r="41" spans="1:21" x14ac:dyDescent="0.25">
      <c r="A41" s="45" t="s">
        <v>298</v>
      </c>
      <c r="B41" s="58" t="s">
        <v>213</v>
      </c>
      <c r="C41" s="47">
        <v>2.6</v>
      </c>
      <c r="D41" s="49">
        <v>55</v>
      </c>
      <c r="E41" s="49">
        <v>100.5</v>
      </c>
      <c r="F41" s="49">
        <v>108</v>
      </c>
      <c r="G41" s="49">
        <v>96</v>
      </c>
      <c r="H41" s="49">
        <v>73.5</v>
      </c>
      <c r="I41" s="49">
        <v>73.5</v>
      </c>
      <c r="J41" s="49">
        <v>109.5</v>
      </c>
      <c r="K41" s="49">
        <v>73.5</v>
      </c>
      <c r="L41" s="49">
        <v>106.5</v>
      </c>
      <c r="M41" s="49">
        <v>0</v>
      </c>
      <c r="N41" s="49">
        <v>45</v>
      </c>
      <c r="O41" s="49">
        <v>39</v>
      </c>
      <c r="P41" s="49">
        <v>58.5</v>
      </c>
      <c r="Q41" s="49">
        <v>52.5</v>
      </c>
      <c r="R41" s="24" t="s">
        <v>745</v>
      </c>
      <c r="S41" s="5">
        <f t="shared" si="2"/>
        <v>178.26923076923077</v>
      </c>
      <c r="T41" s="5">
        <f t="shared" si="3"/>
        <v>0</v>
      </c>
      <c r="U41" s="6" t="str">
        <f t="shared" si="4"/>
        <v>n/a</v>
      </c>
    </row>
    <row r="42" spans="1:21" x14ac:dyDescent="0.25">
      <c r="A42" s="54" t="s">
        <v>299</v>
      </c>
      <c r="B42" s="24" t="s">
        <v>808</v>
      </c>
      <c r="C42" s="47">
        <v>9.6999999999999993</v>
      </c>
      <c r="D42" s="49">
        <v>10</v>
      </c>
      <c r="E42" s="49">
        <v>90</v>
      </c>
      <c r="F42" s="49">
        <v>88</v>
      </c>
      <c r="G42" s="49">
        <v>93</v>
      </c>
      <c r="H42" s="49">
        <v>90</v>
      </c>
      <c r="I42" s="49">
        <v>27</v>
      </c>
      <c r="J42" s="49">
        <v>30</v>
      </c>
      <c r="K42" s="49">
        <v>16</v>
      </c>
      <c r="L42" s="49">
        <v>27</v>
      </c>
      <c r="M42" s="49">
        <v>14</v>
      </c>
      <c r="N42" s="49">
        <v>21</v>
      </c>
      <c r="O42" s="49">
        <v>34</v>
      </c>
      <c r="P42" s="49">
        <v>0</v>
      </c>
      <c r="Q42" s="49">
        <v>0</v>
      </c>
      <c r="R42" s="24" t="s">
        <v>745</v>
      </c>
      <c r="S42" s="5">
        <f t="shared" si="2"/>
        <v>19.587628865979383</v>
      </c>
      <c r="T42" s="5">
        <f t="shared" si="3"/>
        <v>1.4432989690721651</v>
      </c>
      <c r="U42" s="6">
        <f t="shared" si="4"/>
        <v>6.4285714285714288</v>
      </c>
    </row>
    <row r="43" spans="1:21" x14ac:dyDescent="0.25">
      <c r="A43" s="45" t="s">
        <v>300</v>
      </c>
      <c r="B43" s="24" t="s">
        <v>808</v>
      </c>
      <c r="C43" s="47">
        <v>9.6999999999999993</v>
      </c>
      <c r="D43" s="49">
        <v>10</v>
      </c>
      <c r="E43" s="49">
        <v>180</v>
      </c>
      <c r="F43" s="49">
        <v>176</v>
      </c>
      <c r="G43" s="49">
        <v>186</v>
      </c>
      <c r="H43" s="49">
        <v>180</v>
      </c>
      <c r="I43" s="49">
        <v>54</v>
      </c>
      <c r="J43" s="49">
        <v>60</v>
      </c>
      <c r="K43" s="49">
        <v>32</v>
      </c>
      <c r="L43" s="49">
        <v>54</v>
      </c>
      <c r="M43" s="49">
        <v>14</v>
      </c>
      <c r="N43" s="49">
        <v>42</v>
      </c>
      <c r="O43" s="49">
        <v>68</v>
      </c>
      <c r="P43" s="49">
        <v>0</v>
      </c>
      <c r="Q43" s="49">
        <v>0</v>
      </c>
      <c r="R43" s="24" t="s">
        <v>745</v>
      </c>
      <c r="S43" s="5">
        <f t="shared" si="2"/>
        <v>39.175257731958766</v>
      </c>
      <c r="T43" s="5">
        <f t="shared" si="3"/>
        <v>1.4432989690721651</v>
      </c>
      <c r="U43" s="6">
        <f t="shared" si="4"/>
        <v>12.857142857142858</v>
      </c>
    </row>
    <row r="44" spans="1:21" x14ac:dyDescent="0.25">
      <c r="A44" s="54" t="s">
        <v>59</v>
      </c>
      <c r="B44" s="59" t="s">
        <v>266</v>
      </c>
      <c r="C44" s="47">
        <v>9.8000000000000007</v>
      </c>
      <c r="D44" s="49">
        <v>90</v>
      </c>
      <c r="E44" s="49">
        <v>114</v>
      </c>
      <c r="F44" s="49">
        <v>114</v>
      </c>
      <c r="G44" s="49">
        <v>120</v>
      </c>
      <c r="H44" s="49">
        <v>109</v>
      </c>
      <c r="I44" s="49">
        <v>30</v>
      </c>
      <c r="J44" s="49">
        <v>30</v>
      </c>
      <c r="K44" s="49">
        <v>20</v>
      </c>
      <c r="L44" s="49">
        <v>64</v>
      </c>
      <c r="M44" s="49">
        <v>16</v>
      </c>
      <c r="N44" s="49">
        <v>31</v>
      </c>
      <c r="O44" s="49">
        <v>35</v>
      </c>
      <c r="P44" s="49">
        <v>0</v>
      </c>
      <c r="Q44" s="49">
        <v>0</v>
      </c>
      <c r="R44" s="24" t="s">
        <v>745</v>
      </c>
      <c r="S44" s="5">
        <f t="shared" si="2"/>
        <v>26.326530612244895</v>
      </c>
      <c r="T44" s="5">
        <f t="shared" si="3"/>
        <v>1.6326530612244896</v>
      </c>
      <c r="U44" s="6">
        <f t="shared" si="4"/>
        <v>7.125</v>
      </c>
    </row>
    <row r="45" spans="1:21" x14ac:dyDescent="0.25">
      <c r="A45" s="45" t="s">
        <v>62</v>
      </c>
      <c r="B45" s="58" t="s">
        <v>266</v>
      </c>
      <c r="C45" s="47">
        <v>9.8000000000000007</v>
      </c>
      <c r="D45" s="49">
        <v>90</v>
      </c>
      <c r="E45" s="49">
        <v>171</v>
      </c>
      <c r="F45" s="49">
        <v>171</v>
      </c>
      <c r="G45" s="49">
        <v>180</v>
      </c>
      <c r="H45" s="49">
        <v>163.5</v>
      </c>
      <c r="I45" s="49">
        <v>45</v>
      </c>
      <c r="J45" s="49">
        <v>45</v>
      </c>
      <c r="K45" s="49">
        <v>30</v>
      </c>
      <c r="L45" s="49">
        <v>96</v>
      </c>
      <c r="M45" s="49">
        <v>16</v>
      </c>
      <c r="N45" s="49">
        <v>46.5</v>
      </c>
      <c r="O45" s="49">
        <v>52.5</v>
      </c>
      <c r="P45" s="49">
        <v>0</v>
      </c>
      <c r="Q45" s="49">
        <v>0</v>
      </c>
      <c r="R45" s="24" t="s">
        <v>745</v>
      </c>
      <c r="S45" s="5">
        <f t="shared" si="2"/>
        <v>39.489795918367342</v>
      </c>
      <c r="T45" s="5">
        <f t="shared" si="3"/>
        <v>1.6326530612244896</v>
      </c>
      <c r="U45" s="6">
        <f t="shared" si="4"/>
        <v>10.6875</v>
      </c>
    </row>
    <row r="46" spans="1:21" x14ac:dyDescent="0.25">
      <c r="A46" s="54" t="s">
        <v>301</v>
      </c>
      <c r="B46" s="24" t="s">
        <v>808</v>
      </c>
      <c r="C46" s="47">
        <v>2.7</v>
      </c>
      <c r="D46" s="49">
        <v>50</v>
      </c>
      <c r="E46" s="49">
        <v>45</v>
      </c>
      <c r="F46" s="49">
        <v>47</v>
      </c>
      <c r="G46" s="49">
        <v>43</v>
      </c>
      <c r="H46" s="49">
        <v>43</v>
      </c>
      <c r="I46" s="49">
        <v>42</v>
      </c>
      <c r="J46" s="49">
        <v>29</v>
      </c>
      <c r="K46" s="49">
        <v>35</v>
      </c>
      <c r="L46" s="49">
        <v>38</v>
      </c>
      <c r="M46" s="49">
        <v>0</v>
      </c>
      <c r="N46" s="49">
        <v>16</v>
      </c>
      <c r="O46" s="49">
        <v>11</v>
      </c>
      <c r="P46" s="49">
        <v>29</v>
      </c>
      <c r="Q46" s="49">
        <v>14</v>
      </c>
      <c r="R46" s="24" t="s">
        <v>745</v>
      </c>
      <c r="S46" s="5">
        <f t="shared" si="2"/>
        <v>70</v>
      </c>
      <c r="T46" s="5">
        <f t="shared" si="3"/>
        <v>0</v>
      </c>
      <c r="U46" s="6" t="str">
        <f t="shared" si="4"/>
        <v>n/a</v>
      </c>
    </row>
    <row r="47" spans="1:21" x14ac:dyDescent="0.25">
      <c r="A47" s="45" t="s">
        <v>302</v>
      </c>
      <c r="B47" s="24" t="s">
        <v>808</v>
      </c>
      <c r="C47" s="47">
        <v>2.7</v>
      </c>
      <c r="D47" s="49">
        <v>50</v>
      </c>
      <c r="E47" s="49">
        <v>90</v>
      </c>
      <c r="F47" s="49">
        <v>94</v>
      </c>
      <c r="G47" s="49">
        <v>86</v>
      </c>
      <c r="H47" s="49">
        <v>86</v>
      </c>
      <c r="I47" s="49">
        <v>84</v>
      </c>
      <c r="J47" s="49">
        <v>58</v>
      </c>
      <c r="K47" s="49">
        <v>70</v>
      </c>
      <c r="L47" s="49">
        <v>76</v>
      </c>
      <c r="M47" s="49">
        <v>0</v>
      </c>
      <c r="N47" s="49">
        <v>32</v>
      </c>
      <c r="O47" s="49">
        <v>22</v>
      </c>
      <c r="P47" s="49">
        <v>58</v>
      </c>
      <c r="Q47" s="49">
        <v>28</v>
      </c>
      <c r="R47" s="24" t="s">
        <v>745</v>
      </c>
      <c r="S47" s="5">
        <f t="shared" si="2"/>
        <v>140</v>
      </c>
      <c r="T47" s="5">
        <f t="shared" si="3"/>
        <v>0</v>
      </c>
      <c r="U47" s="6" t="str">
        <f t="shared" si="4"/>
        <v>n/a</v>
      </c>
    </row>
    <row r="48" spans="1:21" x14ac:dyDescent="0.25">
      <c r="A48" s="54" t="s">
        <v>303</v>
      </c>
      <c r="B48" s="59" t="s">
        <v>213</v>
      </c>
      <c r="C48" s="47">
        <v>3</v>
      </c>
      <c r="D48" s="49">
        <v>40</v>
      </c>
      <c r="E48" s="49">
        <v>81</v>
      </c>
      <c r="F48" s="49">
        <v>91</v>
      </c>
      <c r="G48" s="49">
        <v>76</v>
      </c>
      <c r="H48" s="49">
        <v>76</v>
      </c>
      <c r="I48" s="49">
        <v>49</v>
      </c>
      <c r="J48" s="49">
        <v>41</v>
      </c>
      <c r="K48" s="49">
        <v>46</v>
      </c>
      <c r="L48" s="49">
        <v>46</v>
      </c>
      <c r="M48" s="49">
        <v>0</v>
      </c>
      <c r="N48" s="49">
        <v>30</v>
      </c>
      <c r="O48" s="49">
        <v>34</v>
      </c>
      <c r="P48" s="49">
        <v>69</v>
      </c>
      <c r="Q48" s="49">
        <v>69</v>
      </c>
      <c r="R48" s="24" t="s">
        <v>745</v>
      </c>
      <c r="S48" s="5">
        <f t="shared" si="2"/>
        <v>87.666666666666671</v>
      </c>
      <c r="T48" s="5">
        <f t="shared" si="3"/>
        <v>0</v>
      </c>
      <c r="U48" s="6" t="str">
        <f t="shared" si="4"/>
        <v>n/a</v>
      </c>
    </row>
    <row r="49" spans="1:21" x14ac:dyDescent="0.25">
      <c r="A49" s="45" t="s">
        <v>304</v>
      </c>
      <c r="B49" s="58" t="s">
        <v>213</v>
      </c>
      <c r="C49" s="47">
        <v>3</v>
      </c>
      <c r="D49" s="49">
        <v>40</v>
      </c>
      <c r="E49" s="49">
        <v>162</v>
      </c>
      <c r="F49" s="49">
        <v>182</v>
      </c>
      <c r="G49" s="49">
        <v>152</v>
      </c>
      <c r="H49" s="49">
        <v>152</v>
      </c>
      <c r="I49" s="49">
        <v>98</v>
      </c>
      <c r="J49" s="49">
        <v>82</v>
      </c>
      <c r="K49" s="49">
        <v>92</v>
      </c>
      <c r="L49" s="49">
        <v>92</v>
      </c>
      <c r="M49" s="49">
        <v>0</v>
      </c>
      <c r="N49" s="49">
        <v>60</v>
      </c>
      <c r="O49" s="49">
        <v>68</v>
      </c>
      <c r="P49" s="49">
        <v>138</v>
      </c>
      <c r="Q49" s="49">
        <v>138</v>
      </c>
      <c r="R49" s="24" t="s">
        <v>745</v>
      </c>
      <c r="S49" s="5">
        <f t="shared" si="2"/>
        <v>175.33333333333334</v>
      </c>
      <c r="T49" s="5">
        <f t="shared" si="3"/>
        <v>0</v>
      </c>
      <c r="U49" s="6" t="str">
        <f t="shared" si="4"/>
        <v>n/a</v>
      </c>
    </row>
    <row r="50" spans="1:21" x14ac:dyDescent="0.25">
      <c r="A50" s="54" t="s">
        <v>305</v>
      </c>
      <c r="B50" s="61" t="s">
        <v>213</v>
      </c>
      <c r="C50" s="51">
        <v>3.9</v>
      </c>
      <c r="D50" s="55">
        <v>55</v>
      </c>
      <c r="E50" s="55">
        <v>59</v>
      </c>
      <c r="F50" s="55">
        <v>62</v>
      </c>
      <c r="G50" s="55">
        <v>57</v>
      </c>
      <c r="H50" s="55">
        <v>57</v>
      </c>
      <c r="I50" s="55">
        <v>24</v>
      </c>
      <c r="J50" s="55">
        <v>24</v>
      </c>
      <c r="K50" s="55">
        <v>28</v>
      </c>
      <c r="L50" s="55">
        <v>30</v>
      </c>
      <c r="M50" s="55">
        <v>0</v>
      </c>
      <c r="N50" s="55">
        <v>27</v>
      </c>
      <c r="O50" s="55">
        <v>23</v>
      </c>
      <c r="P50" s="55">
        <v>0</v>
      </c>
      <c r="Q50" s="55">
        <v>27</v>
      </c>
      <c r="R50" s="24" t="s">
        <v>745</v>
      </c>
      <c r="S50" s="5">
        <f t="shared" si="2"/>
        <v>42.307692307692307</v>
      </c>
      <c r="T50" s="5">
        <f t="shared" si="3"/>
        <v>0</v>
      </c>
      <c r="U50" s="6" t="str">
        <f t="shared" si="4"/>
        <v>n/a</v>
      </c>
    </row>
    <row r="51" spans="1:21" x14ac:dyDescent="0.25">
      <c r="A51" s="45" t="s">
        <v>306</v>
      </c>
      <c r="B51" s="58" t="s">
        <v>213</v>
      </c>
      <c r="C51" s="47">
        <v>3.9</v>
      </c>
      <c r="D51" s="49">
        <v>55</v>
      </c>
      <c r="E51" s="49">
        <v>118</v>
      </c>
      <c r="F51" s="49">
        <v>124</v>
      </c>
      <c r="G51" s="49">
        <v>114</v>
      </c>
      <c r="H51" s="49">
        <v>114</v>
      </c>
      <c r="I51" s="49">
        <v>48</v>
      </c>
      <c r="J51" s="49">
        <v>48</v>
      </c>
      <c r="K51" s="49">
        <v>56</v>
      </c>
      <c r="L51" s="49">
        <v>60</v>
      </c>
      <c r="M51" s="49">
        <v>0</v>
      </c>
      <c r="N51" s="49">
        <v>54</v>
      </c>
      <c r="O51" s="49">
        <v>46</v>
      </c>
      <c r="P51" s="49">
        <v>0</v>
      </c>
      <c r="Q51" s="49">
        <v>54</v>
      </c>
      <c r="R51" s="24" t="s">
        <v>745</v>
      </c>
      <c r="S51" s="5">
        <f t="shared" si="2"/>
        <v>84.615384615384613</v>
      </c>
      <c r="T51" s="5">
        <f t="shared" si="3"/>
        <v>0</v>
      </c>
      <c r="U51" s="6" t="str">
        <f t="shared" si="4"/>
        <v>n/a</v>
      </c>
    </row>
    <row r="52" spans="1:21" x14ac:dyDescent="0.25">
      <c r="A52" s="54" t="s">
        <v>307</v>
      </c>
      <c r="B52" s="59" t="s">
        <v>266</v>
      </c>
      <c r="C52" s="47">
        <v>16</v>
      </c>
      <c r="D52" s="49">
        <v>95</v>
      </c>
      <c r="E52" s="49">
        <v>242</v>
      </c>
      <c r="F52" s="49">
        <v>226</v>
      </c>
      <c r="G52" s="49">
        <v>252</v>
      </c>
      <c r="H52" s="49">
        <v>242</v>
      </c>
      <c r="I52" s="49">
        <v>27</v>
      </c>
      <c r="J52" s="49">
        <v>25</v>
      </c>
      <c r="K52" s="49">
        <v>28</v>
      </c>
      <c r="L52" s="49">
        <v>27</v>
      </c>
      <c r="M52" s="49">
        <v>40</v>
      </c>
      <c r="N52" s="49">
        <v>26</v>
      </c>
      <c r="O52" s="49">
        <v>33</v>
      </c>
      <c r="P52" s="49">
        <v>0</v>
      </c>
      <c r="Q52" s="49">
        <v>36</v>
      </c>
      <c r="R52" s="24" t="s">
        <v>745</v>
      </c>
      <c r="S52" s="5">
        <f t="shared" si="2"/>
        <v>21.8125</v>
      </c>
      <c r="T52" s="5">
        <f t="shared" si="3"/>
        <v>2.5</v>
      </c>
      <c r="U52" s="6">
        <f t="shared" si="4"/>
        <v>6.05</v>
      </c>
    </row>
    <row r="53" spans="1:21" x14ac:dyDescent="0.25">
      <c r="A53" s="45" t="s">
        <v>308</v>
      </c>
      <c r="B53" s="58" t="s">
        <v>266</v>
      </c>
      <c r="C53" s="47">
        <v>16</v>
      </c>
      <c r="D53" s="49">
        <v>95</v>
      </c>
      <c r="E53" s="49">
        <v>484</v>
      </c>
      <c r="F53" s="49">
        <v>452</v>
      </c>
      <c r="G53" s="49">
        <v>504</v>
      </c>
      <c r="H53" s="49">
        <v>484</v>
      </c>
      <c r="I53" s="49">
        <v>54</v>
      </c>
      <c r="J53" s="49">
        <v>50</v>
      </c>
      <c r="K53" s="49">
        <v>56</v>
      </c>
      <c r="L53" s="49">
        <v>54</v>
      </c>
      <c r="M53" s="49">
        <v>40</v>
      </c>
      <c r="N53" s="49">
        <v>52</v>
      </c>
      <c r="O53" s="49">
        <v>66</v>
      </c>
      <c r="P53" s="49">
        <v>0</v>
      </c>
      <c r="Q53" s="49">
        <v>72</v>
      </c>
      <c r="R53" s="24" t="s">
        <v>745</v>
      </c>
      <c r="S53" s="5">
        <f t="shared" si="2"/>
        <v>43.625</v>
      </c>
      <c r="T53" s="5">
        <f t="shared" si="3"/>
        <v>2.5</v>
      </c>
      <c r="U53" s="6">
        <f t="shared" si="4"/>
        <v>12.1</v>
      </c>
    </row>
    <row r="54" spans="1:21" x14ac:dyDescent="0.25">
      <c r="A54" s="54" t="s">
        <v>309</v>
      </c>
      <c r="B54" s="59" t="s">
        <v>266</v>
      </c>
      <c r="C54" s="47">
        <v>15.7</v>
      </c>
      <c r="D54" s="49">
        <v>90</v>
      </c>
      <c r="E54" s="49">
        <v>177</v>
      </c>
      <c r="F54" s="49">
        <v>170</v>
      </c>
      <c r="G54" s="49">
        <v>186</v>
      </c>
      <c r="H54" s="49">
        <v>177</v>
      </c>
      <c r="I54" s="49">
        <v>27</v>
      </c>
      <c r="J54" s="49">
        <v>30</v>
      </c>
      <c r="K54" s="49">
        <v>24</v>
      </c>
      <c r="L54" s="49">
        <v>27</v>
      </c>
      <c r="M54" s="49">
        <v>36</v>
      </c>
      <c r="N54" s="49">
        <v>27</v>
      </c>
      <c r="O54" s="49">
        <v>38</v>
      </c>
      <c r="P54" s="49">
        <v>0</v>
      </c>
      <c r="Q54" s="49">
        <v>36</v>
      </c>
      <c r="R54" s="24" t="s">
        <v>745</v>
      </c>
      <c r="S54" s="5">
        <f t="shared" si="2"/>
        <v>18.152866242038218</v>
      </c>
      <c r="T54" s="5">
        <f t="shared" si="3"/>
        <v>2.2929936305732483</v>
      </c>
      <c r="U54" s="6">
        <f t="shared" si="4"/>
        <v>4.916666666666667</v>
      </c>
    </row>
    <row r="55" spans="1:21" x14ac:dyDescent="0.25">
      <c r="A55" s="45" t="s">
        <v>310</v>
      </c>
      <c r="B55" s="58" t="s">
        <v>266</v>
      </c>
      <c r="C55" s="47">
        <v>15.7</v>
      </c>
      <c r="D55" s="49">
        <v>90</v>
      </c>
      <c r="E55" s="49">
        <v>354</v>
      </c>
      <c r="F55" s="49">
        <v>340</v>
      </c>
      <c r="G55" s="49">
        <v>372</v>
      </c>
      <c r="H55" s="49">
        <v>354</v>
      </c>
      <c r="I55" s="49">
        <v>54</v>
      </c>
      <c r="J55" s="49">
        <v>60</v>
      </c>
      <c r="K55" s="49">
        <v>48</v>
      </c>
      <c r="L55" s="49">
        <v>54</v>
      </c>
      <c r="M55" s="49">
        <v>36</v>
      </c>
      <c r="N55" s="49">
        <v>54</v>
      </c>
      <c r="O55" s="49">
        <v>76</v>
      </c>
      <c r="P55" s="49">
        <v>0</v>
      </c>
      <c r="Q55" s="49">
        <v>72</v>
      </c>
      <c r="R55" s="24" t="s">
        <v>745</v>
      </c>
      <c r="S55" s="5">
        <f t="shared" si="2"/>
        <v>36.305732484076437</v>
      </c>
      <c r="T55" s="5">
        <f t="shared" si="3"/>
        <v>2.2929936305732483</v>
      </c>
      <c r="U55" s="6">
        <f t="shared" si="4"/>
        <v>9.8333333333333339</v>
      </c>
    </row>
    <row r="56" spans="1:21" x14ac:dyDescent="0.25">
      <c r="A56" s="54" t="s">
        <v>311</v>
      </c>
      <c r="B56" s="59" t="s">
        <v>266</v>
      </c>
      <c r="C56" s="47">
        <v>14.5</v>
      </c>
      <c r="D56" s="49">
        <v>90</v>
      </c>
      <c r="E56" s="49">
        <v>195</v>
      </c>
      <c r="F56" s="49">
        <v>184</v>
      </c>
      <c r="G56" s="49">
        <v>211</v>
      </c>
      <c r="H56" s="49">
        <v>199</v>
      </c>
      <c r="I56" s="49">
        <v>32</v>
      </c>
      <c r="J56" s="49">
        <v>32</v>
      </c>
      <c r="K56" s="49">
        <v>28</v>
      </c>
      <c r="L56" s="49">
        <v>32</v>
      </c>
      <c r="M56" s="49">
        <v>28</v>
      </c>
      <c r="N56" s="49">
        <v>33</v>
      </c>
      <c r="O56" s="49">
        <v>42</v>
      </c>
      <c r="P56" s="49">
        <v>0</v>
      </c>
      <c r="Q56" s="49">
        <v>0</v>
      </c>
      <c r="R56" s="24" t="s">
        <v>745</v>
      </c>
      <c r="S56" s="5">
        <f t="shared" si="2"/>
        <v>22</v>
      </c>
      <c r="T56" s="5">
        <f t="shared" si="3"/>
        <v>1.9310344827586208</v>
      </c>
      <c r="U56" s="6">
        <f t="shared" si="4"/>
        <v>6.9642857142857144</v>
      </c>
    </row>
    <row r="57" spans="1:21" x14ac:dyDescent="0.25">
      <c r="A57" s="45" t="s">
        <v>312</v>
      </c>
      <c r="B57" s="58" t="s">
        <v>266</v>
      </c>
      <c r="C57" s="47">
        <v>14.5</v>
      </c>
      <c r="D57" s="49">
        <v>90</v>
      </c>
      <c r="E57" s="49">
        <v>292.5</v>
      </c>
      <c r="F57" s="49">
        <v>276</v>
      </c>
      <c r="G57" s="49">
        <v>316.5</v>
      </c>
      <c r="H57" s="49">
        <v>298.5</v>
      </c>
      <c r="I57" s="49">
        <v>48</v>
      </c>
      <c r="J57" s="49">
        <v>48</v>
      </c>
      <c r="K57" s="49">
        <v>42</v>
      </c>
      <c r="L57" s="49">
        <v>48</v>
      </c>
      <c r="M57" s="49">
        <v>28</v>
      </c>
      <c r="N57" s="49">
        <v>49.5</v>
      </c>
      <c r="O57" s="49">
        <v>63</v>
      </c>
      <c r="P57" s="49">
        <v>0</v>
      </c>
      <c r="Q57" s="49">
        <v>0</v>
      </c>
      <c r="R57" s="24" t="s">
        <v>745</v>
      </c>
      <c r="S57" s="5">
        <f t="shared" si="2"/>
        <v>33</v>
      </c>
      <c r="T57" s="5">
        <f t="shared" si="3"/>
        <v>1.9310344827586208</v>
      </c>
      <c r="U57" s="6">
        <f t="shared" si="4"/>
        <v>10.446428571428571</v>
      </c>
    </row>
    <row r="58" spans="1:21" x14ac:dyDescent="0.25">
      <c r="A58" s="54" t="s">
        <v>313</v>
      </c>
      <c r="B58" s="59" t="s">
        <v>266</v>
      </c>
      <c r="C58" s="47">
        <v>11.7</v>
      </c>
      <c r="D58" s="49">
        <v>85</v>
      </c>
      <c r="E58" s="49">
        <v>104</v>
      </c>
      <c r="F58" s="49">
        <v>101</v>
      </c>
      <c r="G58" s="49">
        <v>114</v>
      </c>
      <c r="H58" s="49">
        <v>104</v>
      </c>
      <c r="I58" s="49">
        <v>29</v>
      </c>
      <c r="J58" s="49">
        <v>32</v>
      </c>
      <c r="K58" s="49">
        <v>21</v>
      </c>
      <c r="L58" s="49">
        <v>29</v>
      </c>
      <c r="M58" s="49">
        <v>15</v>
      </c>
      <c r="N58" s="49">
        <v>24</v>
      </c>
      <c r="O58" s="49">
        <v>34</v>
      </c>
      <c r="P58" s="49">
        <v>0</v>
      </c>
      <c r="Q58" s="49">
        <v>0</v>
      </c>
      <c r="R58" s="24" t="s">
        <v>745</v>
      </c>
      <c r="S58" s="5">
        <f t="shared" si="2"/>
        <v>18.376068376068378</v>
      </c>
      <c r="T58" s="5">
        <f t="shared" si="3"/>
        <v>1.2820512820512822</v>
      </c>
      <c r="U58" s="6">
        <f t="shared" si="4"/>
        <v>6.9333333333333336</v>
      </c>
    </row>
    <row r="59" spans="1:21" x14ac:dyDescent="0.25">
      <c r="A59" s="45" t="s">
        <v>314</v>
      </c>
      <c r="B59" s="58" t="s">
        <v>266</v>
      </c>
      <c r="C59" s="47">
        <v>11.7</v>
      </c>
      <c r="D59" s="49">
        <v>85</v>
      </c>
      <c r="E59" s="49">
        <v>208</v>
      </c>
      <c r="F59" s="49">
        <v>202</v>
      </c>
      <c r="G59" s="49">
        <v>228</v>
      </c>
      <c r="H59" s="49">
        <v>208</v>
      </c>
      <c r="I59" s="49">
        <v>58</v>
      </c>
      <c r="J59" s="49">
        <v>64</v>
      </c>
      <c r="K59" s="49">
        <v>42</v>
      </c>
      <c r="L59" s="49">
        <v>58</v>
      </c>
      <c r="M59" s="49">
        <v>15</v>
      </c>
      <c r="N59" s="49">
        <v>48</v>
      </c>
      <c r="O59" s="49">
        <v>68</v>
      </c>
      <c r="P59" s="49">
        <v>0</v>
      </c>
      <c r="Q59" s="49">
        <v>0</v>
      </c>
      <c r="R59" s="24" t="s">
        <v>745</v>
      </c>
      <c r="S59" s="5">
        <f t="shared" si="2"/>
        <v>36.752136752136757</v>
      </c>
      <c r="T59" s="5">
        <f t="shared" si="3"/>
        <v>1.2820512820512822</v>
      </c>
      <c r="U59" s="6">
        <f t="shared" si="4"/>
        <v>13.866666666666667</v>
      </c>
    </row>
    <row r="60" spans="1:21" x14ac:dyDescent="0.25">
      <c r="A60" s="54" t="s">
        <v>315</v>
      </c>
      <c r="B60" s="61" t="s">
        <v>213</v>
      </c>
      <c r="C60" s="51">
        <v>6.7</v>
      </c>
      <c r="D60" s="55">
        <v>65</v>
      </c>
      <c r="E60" s="55">
        <v>93</v>
      </c>
      <c r="F60" s="55">
        <v>85</v>
      </c>
      <c r="G60" s="55">
        <v>99</v>
      </c>
      <c r="H60" s="55">
        <v>96</v>
      </c>
      <c r="I60" s="55">
        <v>21</v>
      </c>
      <c r="J60" s="55">
        <v>23</v>
      </c>
      <c r="K60" s="55">
        <v>15</v>
      </c>
      <c r="L60" s="55">
        <v>50</v>
      </c>
      <c r="M60" s="55">
        <v>7</v>
      </c>
      <c r="N60" s="55">
        <v>17</v>
      </c>
      <c r="O60" s="55">
        <v>64</v>
      </c>
      <c r="P60" s="55">
        <v>0</v>
      </c>
      <c r="Q60" s="55">
        <v>45</v>
      </c>
      <c r="R60" s="24" t="s">
        <v>745</v>
      </c>
      <c r="S60" s="5">
        <f t="shared" si="2"/>
        <v>30.149253731343283</v>
      </c>
      <c r="T60" s="5">
        <f t="shared" si="3"/>
        <v>1.044776119402985</v>
      </c>
      <c r="U60" s="6">
        <f t="shared" si="4"/>
        <v>13.285714285714286</v>
      </c>
    </row>
    <row r="61" spans="1:21" x14ac:dyDescent="0.25">
      <c r="A61" s="45" t="s">
        <v>746</v>
      </c>
      <c r="B61" s="61" t="s">
        <v>213</v>
      </c>
      <c r="C61" s="51">
        <v>6.7</v>
      </c>
      <c r="D61" s="55">
        <v>65</v>
      </c>
      <c r="E61" s="55">
        <v>140</v>
      </c>
      <c r="F61" s="55">
        <v>128</v>
      </c>
      <c r="G61" s="55">
        <v>148</v>
      </c>
      <c r="H61" s="55">
        <v>144</v>
      </c>
      <c r="I61" s="55">
        <v>32</v>
      </c>
      <c r="J61" s="55">
        <v>34</v>
      </c>
      <c r="K61" s="55">
        <v>22</v>
      </c>
      <c r="L61" s="55">
        <v>75</v>
      </c>
      <c r="M61" s="55">
        <v>7</v>
      </c>
      <c r="N61" s="55">
        <v>25</v>
      </c>
      <c r="O61" s="55">
        <v>95</v>
      </c>
      <c r="P61" s="55">
        <v>0</v>
      </c>
      <c r="Q61" s="55">
        <v>67</v>
      </c>
      <c r="R61" s="24" t="s">
        <v>745</v>
      </c>
      <c r="S61" s="5">
        <f t="shared" si="2"/>
        <v>45.223880597014926</v>
      </c>
      <c r="T61" s="5">
        <f t="shared" si="3"/>
        <v>1.044776119402985</v>
      </c>
      <c r="U61" s="6" t="str">
        <f>IFERROR(#REF!/M61,"n/a")</f>
        <v>n/a</v>
      </c>
    </row>
    <row r="62" spans="1:21" x14ac:dyDescent="0.25">
      <c r="A62" s="54" t="s">
        <v>316</v>
      </c>
      <c r="B62" s="59" t="s">
        <v>213</v>
      </c>
      <c r="C62" s="47">
        <v>7.7</v>
      </c>
      <c r="D62" s="49">
        <v>75</v>
      </c>
      <c r="E62" s="49">
        <v>74</v>
      </c>
      <c r="F62" s="49">
        <v>78</v>
      </c>
      <c r="G62" s="49">
        <v>71</v>
      </c>
      <c r="H62" s="49">
        <v>71</v>
      </c>
      <c r="I62" s="49">
        <v>22</v>
      </c>
      <c r="J62" s="49">
        <v>19</v>
      </c>
      <c r="K62" s="49">
        <v>25</v>
      </c>
      <c r="L62" s="49">
        <v>22</v>
      </c>
      <c r="M62" s="49">
        <v>12</v>
      </c>
      <c r="N62" s="49">
        <v>24</v>
      </c>
      <c r="O62" s="49">
        <v>19</v>
      </c>
      <c r="P62" s="49">
        <v>0</v>
      </c>
      <c r="Q62" s="49">
        <v>0</v>
      </c>
      <c r="R62" s="24" t="s">
        <v>745</v>
      </c>
      <c r="S62" s="5">
        <f t="shared" si="2"/>
        <v>21.038961038961038</v>
      </c>
      <c r="T62" s="5">
        <f t="shared" si="3"/>
        <v>1.5584415584415585</v>
      </c>
      <c r="U62" s="6">
        <f t="shared" ref="U62:U93" si="5">IFERROR(E62/M62,"n/a")</f>
        <v>6.166666666666667</v>
      </c>
    </row>
    <row r="63" spans="1:21" x14ac:dyDescent="0.25">
      <c r="A63" s="45" t="s">
        <v>317</v>
      </c>
      <c r="B63" s="58" t="s">
        <v>213</v>
      </c>
      <c r="C63" s="47">
        <v>7.7</v>
      </c>
      <c r="D63" s="49">
        <v>75</v>
      </c>
      <c r="E63" s="49">
        <v>148</v>
      </c>
      <c r="F63" s="49">
        <v>156</v>
      </c>
      <c r="G63" s="49">
        <v>142</v>
      </c>
      <c r="H63" s="49">
        <v>142</v>
      </c>
      <c r="I63" s="49">
        <v>44</v>
      </c>
      <c r="J63" s="49">
        <v>38</v>
      </c>
      <c r="K63" s="49">
        <v>50</v>
      </c>
      <c r="L63" s="49">
        <v>44</v>
      </c>
      <c r="M63" s="49">
        <v>12</v>
      </c>
      <c r="N63" s="49">
        <v>48</v>
      </c>
      <c r="O63" s="49">
        <v>38</v>
      </c>
      <c r="P63" s="49">
        <v>0</v>
      </c>
      <c r="Q63" s="49">
        <v>0</v>
      </c>
      <c r="R63" s="24" t="s">
        <v>745</v>
      </c>
      <c r="S63" s="5">
        <f t="shared" si="2"/>
        <v>42.077922077922075</v>
      </c>
      <c r="T63" s="5">
        <f t="shared" si="3"/>
        <v>1.5584415584415585</v>
      </c>
      <c r="U63" s="6">
        <f t="shared" si="5"/>
        <v>12.333333333333334</v>
      </c>
    </row>
    <row r="64" spans="1:21" x14ac:dyDescent="0.25">
      <c r="A64" s="54" t="s">
        <v>318</v>
      </c>
      <c r="B64" s="59" t="s">
        <v>266</v>
      </c>
      <c r="C64" s="47">
        <v>12.6</v>
      </c>
      <c r="D64" s="49">
        <v>85</v>
      </c>
      <c r="E64" s="49">
        <v>124</v>
      </c>
      <c r="F64" s="49">
        <v>118</v>
      </c>
      <c r="G64" s="49">
        <v>113</v>
      </c>
      <c r="H64" s="49">
        <v>126</v>
      </c>
      <c r="I64" s="49">
        <v>28</v>
      </c>
      <c r="J64" s="49">
        <v>30</v>
      </c>
      <c r="K64" s="49">
        <v>18</v>
      </c>
      <c r="L64" s="49">
        <v>28</v>
      </c>
      <c r="M64" s="49">
        <v>24</v>
      </c>
      <c r="N64" s="49">
        <v>48</v>
      </c>
      <c r="O64" s="49">
        <v>65</v>
      </c>
      <c r="P64" s="49">
        <v>0</v>
      </c>
      <c r="Q64" s="49">
        <v>0</v>
      </c>
      <c r="R64" s="24" t="s">
        <v>745</v>
      </c>
      <c r="S64" s="5">
        <f t="shared" si="2"/>
        <v>18.095238095238095</v>
      </c>
      <c r="T64" s="5">
        <f t="shared" si="3"/>
        <v>1.9047619047619049</v>
      </c>
      <c r="U64" s="6">
        <f t="shared" si="5"/>
        <v>5.166666666666667</v>
      </c>
    </row>
    <row r="65" spans="1:21" x14ac:dyDescent="0.25">
      <c r="A65" s="45" t="s">
        <v>319</v>
      </c>
      <c r="B65" s="58" t="s">
        <v>266</v>
      </c>
      <c r="C65" s="47">
        <v>12.6</v>
      </c>
      <c r="D65" s="49">
        <v>85</v>
      </c>
      <c r="E65" s="49">
        <v>248</v>
      </c>
      <c r="F65" s="49">
        <v>236</v>
      </c>
      <c r="G65" s="49">
        <v>226</v>
      </c>
      <c r="H65" s="49">
        <v>252</v>
      </c>
      <c r="I65" s="49">
        <v>56</v>
      </c>
      <c r="J65" s="49">
        <v>60</v>
      </c>
      <c r="K65" s="49">
        <v>36</v>
      </c>
      <c r="L65" s="49">
        <v>56</v>
      </c>
      <c r="M65" s="49">
        <v>24</v>
      </c>
      <c r="N65" s="49">
        <v>96</v>
      </c>
      <c r="O65" s="49">
        <v>130</v>
      </c>
      <c r="P65" s="49">
        <v>0</v>
      </c>
      <c r="Q65" s="49">
        <v>0</v>
      </c>
      <c r="R65" s="24" t="s">
        <v>745</v>
      </c>
      <c r="S65" s="5">
        <f t="shared" si="2"/>
        <v>36.19047619047619</v>
      </c>
      <c r="T65" s="5">
        <f t="shared" si="3"/>
        <v>1.9047619047619049</v>
      </c>
      <c r="U65" s="6">
        <f t="shared" si="5"/>
        <v>10.333333333333334</v>
      </c>
    </row>
    <row r="66" spans="1:21" x14ac:dyDescent="0.25">
      <c r="A66" s="54" t="s">
        <v>320</v>
      </c>
      <c r="B66" s="24" t="s">
        <v>213</v>
      </c>
      <c r="C66" s="47">
        <v>6</v>
      </c>
      <c r="D66" s="49">
        <v>60</v>
      </c>
      <c r="E66" s="49">
        <v>79</v>
      </c>
      <c r="F66" s="49">
        <v>86</v>
      </c>
      <c r="G66" s="49">
        <v>76</v>
      </c>
      <c r="H66" s="49">
        <v>76</v>
      </c>
      <c r="I66" s="49">
        <v>35</v>
      </c>
      <c r="J66" s="49">
        <v>33</v>
      </c>
      <c r="K66" s="49">
        <v>42</v>
      </c>
      <c r="L66" s="49">
        <v>45</v>
      </c>
      <c r="M66" s="49">
        <v>0</v>
      </c>
      <c r="N66" s="49">
        <v>42</v>
      </c>
      <c r="O66" s="49">
        <v>34</v>
      </c>
      <c r="P66" s="49">
        <v>0</v>
      </c>
      <c r="Q66" s="49">
        <v>0</v>
      </c>
      <c r="R66" s="24" t="s">
        <v>745</v>
      </c>
      <c r="S66" s="5">
        <f t="shared" si="2"/>
        <v>39</v>
      </c>
      <c r="T66" s="5">
        <f t="shared" si="3"/>
        <v>0</v>
      </c>
      <c r="U66" s="6" t="str">
        <f t="shared" si="5"/>
        <v>n/a</v>
      </c>
    </row>
    <row r="67" spans="1:21" x14ac:dyDescent="0.25">
      <c r="A67" s="45" t="s">
        <v>321</v>
      </c>
      <c r="B67" s="24" t="s">
        <v>213</v>
      </c>
      <c r="C67" s="47">
        <v>6</v>
      </c>
      <c r="D67" s="49">
        <v>60</v>
      </c>
      <c r="E67" s="49">
        <v>158</v>
      </c>
      <c r="F67" s="49">
        <v>172</v>
      </c>
      <c r="G67" s="49">
        <v>152</v>
      </c>
      <c r="H67" s="49">
        <v>152</v>
      </c>
      <c r="I67" s="49">
        <v>70</v>
      </c>
      <c r="J67" s="49">
        <v>66</v>
      </c>
      <c r="K67" s="49">
        <v>84</v>
      </c>
      <c r="L67" s="49">
        <v>90</v>
      </c>
      <c r="M67" s="49">
        <v>0</v>
      </c>
      <c r="N67" s="49">
        <v>84</v>
      </c>
      <c r="O67" s="49">
        <v>68</v>
      </c>
      <c r="P67" s="49">
        <v>0</v>
      </c>
      <c r="Q67" s="49">
        <v>0</v>
      </c>
      <c r="R67" s="24" t="s">
        <v>745</v>
      </c>
      <c r="S67" s="5">
        <f t="shared" si="2"/>
        <v>78</v>
      </c>
      <c r="T67" s="5">
        <f t="shared" ref="T67:T98" si="6">M67/C67</f>
        <v>0</v>
      </c>
      <c r="U67" s="6" t="str">
        <f t="shared" si="5"/>
        <v>n/a</v>
      </c>
    </row>
    <row r="68" spans="1:21" x14ac:dyDescent="0.25">
      <c r="A68" s="54" t="s">
        <v>322</v>
      </c>
      <c r="B68" s="61" t="s">
        <v>266</v>
      </c>
      <c r="C68" s="51">
        <v>12.3</v>
      </c>
      <c r="D68" s="55">
        <v>70</v>
      </c>
      <c r="E68" s="55">
        <v>129</v>
      </c>
      <c r="F68" s="55">
        <v>129</v>
      </c>
      <c r="G68" s="55">
        <v>135</v>
      </c>
      <c r="H68" s="55">
        <v>123</v>
      </c>
      <c r="I68" s="55">
        <v>19</v>
      </c>
      <c r="J68" s="55">
        <v>17</v>
      </c>
      <c r="K68" s="55">
        <v>15</v>
      </c>
      <c r="L68" s="55">
        <v>19</v>
      </c>
      <c r="M68" s="55">
        <v>26</v>
      </c>
      <c r="N68" s="55">
        <v>36</v>
      </c>
      <c r="O68" s="55">
        <v>28</v>
      </c>
      <c r="P68" s="55">
        <v>19</v>
      </c>
      <c r="Q68" s="55">
        <v>19</v>
      </c>
      <c r="R68" s="46" t="s">
        <v>749</v>
      </c>
      <c r="S68" s="5">
        <f t="shared" ref="S68:S131" si="7">(E68+I68+J68+K68+L68)/C68</f>
        <v>16.178861788617887</v>
      </c>
      <c r="T68" s="5">
        <f t="shared" si="6"/>
        <v>2.1138211382113821</v>
      </c>
      <c r="U68" s="6">
        <f t="shared" si="5"/>
        <v>4.9615384615384617</v>
      </c>
    </row>
    <row r="69" spans="1:21" x14ac:dyDescent="0.25">
      <c r="A69" s="45" t="s">
        <v>323</v>
      </c>
      <c r="B69" s="58" t="s">
        <v>266</v>
      </c>
      <c r="C69" s="47">
        <v>12.3</v>
      </c>
      <c r="D69" s="49">
        <v>70</v>
      </c>
      <c r="E69" s="49">
        <v>258</v>
      </c>
      <c r="F69" s="49">
        <v>258</v>
      </c>
      <c r="G69" s="49">
        <v>270</v>
      </c>
      <c r="H69" s="49">
        <v>246</v>
      </c>
      <c r="I69" s="49">
        <v>38</v>
      </c>
      <c r="J69" s="49">
        <v>34</v>
      </c>
      <c r="K69" s="49">
        <v>30</v>
      </c>
      <c r="L69" s="49">
        <v>38</v>
      </c>
      <c r="M69" s="49">
        <v>26</v>
      </c>
      <c r="N69" s="49">
        <v>72</v>
      </c>
      <c r="O69" s="49">
        <v>56</v>
      </c>
      <c r="P69" s="49">
        <v>38</v>
      </c>
      <c r="Q69" s="49">
        <v>38</v>
      </c>
      <c r="R69" s="46" t="s">
        <v>749</v>
      </c>
      <c r="S69" s="5">
        <f t="shared" si="7"/>
        <v>32.357723577235774</v>
      </c>
      <c r="T69" s="5">
        <f t="shared" si="6"/>
        <v>2.1138211382113821</v>
      </c>
      <c r="U69" s="6">
        <f t="shared" si="5"/>
        <v>9.9230769230769234</v>
      </c>
    </row>
    <row r="70" spans="1:21" x14ac:dyDescent="0.25">
      <c r="A70" s="54" t="s">
        <v>324</v>
      </c>
      <c r="B70" s="59" t="s">
        <v>266</v>
      </c>
      <c r="C70" s="47">
        <v>19.7</v>
      </c>
      <c r="D70" s="49">
        <v>75</v>
      </c>
      <c r="E70" s="49">
        <v>218</v>
      </c>
      <c r="F70" s="49">
        <v>227</v>
      </c>
      <c r="G70" s="49">
        <v>227</v>
      </c>
      <c r="H70" s="49">
        <v>200</v>
      </c>
      <c r="I70" s="49">
        <v>26</v>
      </c>
      <c r="J70" s="49">
        <v>31</v>
      </c>
      <c r="K70" s="49">
        <v>31</v>
      </c>
      <c r="L70" s="49">
        <v>26</v>
      </c>
      <c r="M70" s="49">
        <v>42</v>
      </c>
      <c r="N70" s="49">
        <v>19</v>
      </c>
      <c r="O70" s="49">
        <v>51</v>
      </c>
      <c r="P70" s="49">
        <v>0</v>
      </c>
      <c r="Q70" s="49">
        <v>0</v>
      </c>
      <c r="R70" s="24" t="s">
        <v>745</v>
      </c>
      <c r="S70" s="5">
        <f t="shared" si="7"/>
        <v>16.852791878172589</v>
      </c>
      <c r="T70" s="5">
        <f t="shared" si="6"/>
        <v>2.1319796954314723</v>
      </c>
      <c r="U70" s="6">
        <f t="shared" si="5"/>
        <v>5.1904761904761907</v>
      </c>
    </row>
    <row r="71" spans="1:21" x14ac:dyDescent="0.25">
      <c r="A71" s="45" t="s">
        <v>325</v>
      </c>
      <c r="B71" s="58" t="s">
        <v>266</v>
      </c>
      <c r="C71" s="47">
        <v>19.7</v>
      </c>
      <c r="D71" s="49">
        <v>75</v>
      </c>
      <c r="E71" s="49">
        <v>436</v>
      </c>
      <c r="F71" s="49">
        <v>454</v>
      </c>
      <c r="G71" s="49">
        <v>454</v>
      </c>
      <c r="H71" s="49">
        <v>400</v>
      </c>
      <c r="I71" s="49">
        <v>52</v>
      </c>
      <c r="J71" s="49">
        <v>62</v>
      </c>
      <c r="K71" s="49">
        <v>62</v>
      </c>
      <c r="L71" s="49">
        <v>52</v>
      </c>
      <c r="M71" s="49">
        <v>42</v>
      </c>
      <c r="N71" s="49">
        <v>38</v>
      </c>
      <c r="O71" s="49">
        <v>102</v>
      </c>
      <c r="P71" s="49">
        <v>0</v>
      </c>
      <c r="Q71" s="49">
        <v>0</v>
      </c>
      <c r="R71" s="24" t="s">
        <v>745</v>
      </c>
      <c r="S71" s="5">
        <f t="shared" si="7"/>
        <v>33.705583756345177</v>
      </c>
      <c r="T71" s="5">
        <f t="shared" si="6"/>
        <v>2.1319796954314723</v>
      </c>
      <c r="U71" s="6">
        <f t="shared" si="5"/>
        <v>10.380952380952381</v>
      </c>
    </row>
    <row r="72" spans="1:21" x14ac:dyDescent="0.25">
      <c r="A72" s="54" t="s">
        <v>13</v>
      </c>
      <c r="B72" s="59" t="s">
        <v>213</v>
      </c>
      <c r="C72" s="47">
        <v>7.2</v>
      </c>
      <c r="D72" s="49">
        <v>65</v>
      </c>
      <c r="E72" s="49">
        <v>68</v>
      </c>
      <c r="F72" s="49">
        <v>71</v>
      </c>
      <c r="G72" s="49">
        <v>66</v>
      </c>
      <c r="H72" s="49">
        <v>67</v>
      </c>
      <c r="I72" s="49">
        <v>21</v>
      </c>
      <c r="J72" s="49">
        <v>14</v>
      </c>
      <c r="K72" s="49">
        <v>26</v>
      </c>
      <c r="L72" s="49">
        <v>22</v>
      </c>
      <c r="M72" s="49">
        <v>0</v>
      </c>
      <c r="N72" s="49">
        <v>26</v>
      </c>
      <c r="O72" s="49">
        <v>24</v>
      </c>
      <c r="P72" s="49">
        <v>0</v>
      </c>
      <c r="Q72" s="49">
        <v>0</v>
      </c>
      <c r="R72" s="24" t="s">
        <v>745</v>
      </c>
      <c r="S72" s="5">
        <f t="shared" si="7"/>
        <v>20.972222222222221</v>
      </c>
      <c r="T72" s="5">
        <f t="shared" si="6"/>
        <v>0</v>
      </c>
      <c r="U72" s="6" t="str">
        <f t="shared" si="5"/>
        <v>n/a</v>
      </c>
    </row>
    <row r="73" spans="1:21" x14ac:dyDescent="0.25">
      <c r="A73" s="45" t="s">
        <v>37</v>
      </c>
      <c r="B73" s="58" t="s">
        <v>213</v>
      </c>
      <c r="C73" s="47">
        <v>7.2</v>
      </c>
      <c r="D73" s="49">
        <v>65</v>
      </c>
      <c r="E73" s="49">
        <v>102</v>
      </c>
      <c r="F73" s="49">
        <v>106.5</v>
      </c>
      <c r="G73" s="49">
        <v>99</v>
      </c>
      <c r="H73" s="49">
        <v>100.5</v>
      </c>
      <c r="I73" s="49">
        <v>31.5</v>
      </c>
      <c r="J73" s="49">
        <v>21</v>
      </c>
      <c r="K73" s="49">
        <v>39</v>
      </c>
      <c r="L73" s="49">
        <v>33</v>
      </c>
      <c r="M73" s="49">
        <v>0</v>
      </c>
      <c r="N73" s="49">
        <v>39</v>
      </c>
      <c r="O73" s="49">
        <v>36</v>
      </c>
      <c r="P73" s="49">
        <v>0</v>
      </c>
      <c r="Q73" s="49">
        <v>0</v>
      </c>
      <c r="R73" s="24" t="s">
        <v>745</v>
      </c>
      <c r="S73" s="5">
        <f t="shared" si="7"/>
        <v>31.458333333333332</v>
      </c>
      <c r="T73" s="5">
        <f t="shared" si="6"/>
        <v>0</v>
      </c>
      <c r="U73" s="6" t="str">
        <f t="shared" si="5"/>
        <v>n/a</v>
      </c>
    </row>
    <row r="74" spans="1:21" x14ac:dyDescent="0.25">
      <c r="A74" s="54" t="s">
        <v>32</v>
      </c>
      <c r="B74" s="59" t="s">
        <v>266</v>
      </c>
      <c r="C74" s="47">
        <v>19.5</v>
      </c>
      <c r="D74" s="49">
        <v>225</v>
      </c>
      <c r="E74" s="49">
        <v>291</v>
      </c>
      <c r="F74" s="49">
        <v>255</v>
      </c>
      <c r="G74" s="49">
        <v>328</v>
      </c>
      <c r="H74" s="49">
        <v>291</v>
      </c>
      <c r="I74" s="49">
        <v>42</v>
      </c>
      <c r="J74" s="49">
        <v>45</v>
      </c>
      <c r="K74" s="49">
        <v>38</v>
      </c>
      <c r="L74" s="49">
        <v>42</v>
      </c>
      <c r="M74" s="49">
        <v>47</v>
      </c>
      <c r="N74" s="49">
        <v>17</v>
      </c>
      <c r="O74" s="49">
        <v>69</v>
      </c>
      <c r="P74" s="49">
        <v>33</v>
      </c>
      <c r="Q74" s="49">
        <v>33</v>
      </c>
      <c r="R74" s="24" t="s">
        <v>745</v>
      </c>
      <c r="S74" s="5">
        <f t="shared" si="7"/>
        <v>23.487179487179485</v>
      </c>
      <c r="T74" s="5">
        <f t="shared" si="6"/>
        <v>2.4102564102564101</v>
      </c>
      <c r="U74" s="6">
        <f t="shared" si="5"/>
        <v>6.1914893617021276</v>
      </c>
    </row>
    <row r="75" spans="1:21" x14ac:dyDescent="0.25">
      <c r="A75" s="45" t="s">
        <v>326</v>
      </c>
      <c r="B75" s="58" t="s">
        <v>266</v>
      </c>
      <c r="C75" s="47">
        <v>19.5</v>
      </c>
      <c r="D75" s="49">
        <v>225</v>
      </c>
      <c r="E75" s="49">
        <v>436.5</v>
      </c>
      <c r="F75" s="49">
        <v>382.5</v>
      </c>
      <c r="G75" s="49">
        <v>492</v>
      </c>
      <c r="H75" s="49">
        <v>436.5</v>
      </c>
      <c r="I75" s="49">
        <v>63</v>
      </c>
      <c r="J75" s="49">
        <v>67.5</v>
      </c>
      <c r="K75" s="49">
        <v>57</v>
      </c>
      <c r="L75" s="49">
        <v>63</v>
      </c>
      <c r="M75" s="49">
        <v>47</v>
      </c>
      <c r="N75" s="49">
        <v>25.5</v>
      </c>
      <c r="O75" s="49">
        <v>103.5</v>
      </c>
      <c r="P75" s="49">
        <v>49.5</v>
      </c>
      <c r="Q75" s="49">
        <v>49.5</v>
      </c>
      <c r="R75" s="24" t="s">
        <v>745</v>
      </c>
      <c r="S75" s="5">
        <f t="shared" si="7"/>
        <v>35.230769230769234</v>
      </c>
      <c r="T75" s="5">
        <f t="shared" si="6"/>
        <v>2.4102564102564101</v>
      </c>
      <c r="U75" s="6">
        <f t="shared" si="5"/>
        <v>9.287234042553191</v>
      </c>
    </row>
    <row r="76" spans="1:21" x14ac:dyDescent="0.25">
      <c r="A76" s="54" t="s">
        <v>327</v>
      </c>
      <c r="B76" s="24" t="s">
        <v>266</v>
      </c>
      <c r="C76" s="47">
        <v>10.9</v>
      </c>
      <c r="D76" s="49">
        <v>90</v>
      </c>
      <c r="E76" s="49">
        <v>108</v>
      </c>
      <c r="F76" s="49">
        <v>101</v>
      </c>
      <c r="G76" s="49">
        <v>115</v>
      </c>
      <c r="H76" s="49">
        <v>108</v>
      </c>
      <c r="I76" s="49">
        <v>18</v>
      </c>
      <c r="J76" s="49">
        <v>24</v>
      </c>
      <c r="K76" s="49">
        <v>16</v>
      </c>
      <c r="L76" s="49">
        <v>33</v>
      </c>
      <c r="M76" s="49">
        <v>20</v>
      </c>
      <c r="N76" s="49">
        <v>35</v>
      </c>
      <c r="O76" s="49">
        <v>27</v>
      </c>
      <c r="P76" s="49">
        <v>0</v>
      </c>
      <c r="Q76" s="49">
        <v>28</v>
      </c>
      <c r="R76" s="24" t="s">
        <v>745</v>
      </c>
      <c r="S76" s="5">
        <f t="shared" si="7"/>
        <v>18.256880733944953</v>
      </c>
      <c r="T76" s="5">
        <f t="shared" si="6"/>
        <v>1.8348623853211008</v>
      </c>
      <c r="U76" s="6">
        <f t="shared" si="5"/>
        <v>5.4</v>
      </c>
    </row>
    <row r="77" spans="1:21" x14ac:dyDescent="0.25">
      <c r="A77" s="45" t="s">
        <v>328</v>
      </c>
      <c r="B77" s="24" t="s">
        <v>266</v>
      </c>
      <c r="C77" s="47">
        <v>10.9</v>
      </c>
      <c r="D77" s="49">
        <v>90</v>
      </c>
      <c r="E77" s="49">
        <v>216</v>
      </c>
      <c r="F77" s="49">
        <v>202</v>
      </c>
      <c r="G77" s="49">
        <v>230</v>
      </c>
      <c r="H77" s="49">
        <v>216</v>
      </c>
      <c r="I77" s="49">
        <v>36</v>
      </c>
      <c r="J77" s="49">
        <v>48</v>
      </c>
      <c r="K77" s="49">
        <v>32</v>
      </c>
      <c r="L77" s="49">
        <v>66</v>
      </c>
      <c r="M77" s="49">
        <v>20</v>
      </c>
      <c r="N77" s="49">
        <v>70</v>
      </c>
      <c r="O77" s="49">
        <v>54</v>
      </c>
      <c r="P77" s="49">
        <v>0</v>
      </c>
      <c r="Q77" s="49">
        <v>56</v>
      </c>
      <c r="R77" s="24" t="s">
        <v>745</v>
      </c>
      <c r="S77" s="5">
        <f t="shared" si="7"/>
        <v>36.513761467889907</v>
      </c>
      <c r="T77" s="5">
        <f t="shared" si="6"/>
        <v>1.8348623853211008</v>
      </c>
      <c r="U77" s="6">
        <f t="shared" si="5"/>
        <v>10.8</v>
      </c>
    </row>
    <row r="78" spans="1:21" x14ac:dyDescent="0.25">
      <c r="A78" s="54" t="s">
        <v>329</v>
      </c>
      <c r="B78" s="46" t="s">
        <v>808</v>
      </c>
      <c r="C78" s="47">
        <v>2.6</v>
      </c>
      <c r="D78" s="49">
        <v>55</v>
      </c>
      <c r="E78" s="49">
        <v>67</v>
      </c>
      <c r="F78" s="49">
        <v>72</v>
      </c>
      <c r="G78" s="49">
        <v>64</v>
      </c>
      <c r="H78" s="49">
        <v>64</v>
      </c>
      <c r="I78" s="49">
        <v>49</v>
      </c>
      <c r="J78" s="49">
        <v>73</v>
      </c>
      <c r="K78" s="49">
        <v>49</v>
      </c>
      <c r="L78" s="49">
        <v>71</v>
      </c>
      <c r="M78" s="49">
        <v>0</v>
      </c>
      <c r="N78" s="49">
        <v>30</v>
      </c>
      <c r="O78" s="49">
        <v>26</v>
      </c>
      <c r="P78" s="49">
        <v>39</v>
      </c>
      <c r="Q78" s="49">
        <v>35</v>
      </c>
      <c r="R78" s="24" t="s">
        <v>745</v>
      </c>
      <c r="S78" s="5">
        <f t="shared" si="7"/>
        <v>118.84615384615384</v>
      </c>
      <c r="T78" s="5">
        <f t="shared" si="6"/>
        <v>0</v>
      </c>
      <c r="U78" s="6" t="str">
        <f t="shared" si="5"/>
        <v>n/a</v>
      </c>
    </row>
    <row r="79" spans="1:21" x14ac:dyDescent="0.25">
      <c r="A79" s="45" t="s">
        <v>330</v>
      </c>
      <c r="B79" s="46" t="s">
        <v>808</v>
      </c>
      <c r="C79" s="47">
        <v>2.6</v>
      </c>
      <c r="D79" s="49">
        <v>55</v>
      </c>
      <c r="E79" s="49">
        <v>100.5</v>
      </c>
      <c r="F79" s="49">
        <v>108</v>
      </c>
      <c r="G79" s="49">
        <v>96</v>
      </c>
      <c r="H79" s="49">
        <v>96</v>
      </c>
      <c r="I79" s="49">
        <v>73.5</v>
      </c>
      <c r="J79" s="49">
        <v>109.5</v>
      </c>
      <c r="K79" s="49">
        <v>73.5</v>
      </c>
      <c r="L79" s="49">
        <v>106.5</v>
      </c>
      <c r="M79" s="49">
        <v>0</v>
      </c>
      <c r="N79" s="49">
        <v>45</v>
      </c>
      <c r="O79" s="49">
        <v>39</v>
      </c>
      <c r="P79" s="49">
        <v>58.5</v>
      </c>
      <c r="Q79" s="49">
        <v>52.5</v>
      </c>
      <c r="R79" s="24" t="s">
        <v>745</v>
      </c>
      <c r="S79" s="5">
        <f t="shared" si="7"/>
        <v>178.26923076923077</v>
      </c>
      <c r="T79" s="5">
        <f t="shared" si="6"/>
        <v>0</v>
      </c>
      <c r="U79" s="6" t="str">
        <f t="shared" si="5"/>
        <v>n/a</v>
      </c>
    </row>
    <row r="80" spans="1:21" x14ac:dyDescent="0.25">
      <c r="A80" s="54" t="s">
        <v>331</v>
      </c>
      <c r="B80" s="59" t="s">
        <v>213</v>
      </c>
      <c r="C80" s="47">
        <v>5.9</v>
      </c>
      <c r="D80" s="49">
        <v>40</v>
      </c>
      <c r="E80" s="49">
        <v>46</v>
      </c>
      <c r="F80" s="49">
        <v>47</v>
      </c>
      <c r="G80" s="49">
        <v>45</v>
      </c>
      <c r="H80" s="49">
        <v>45</v>
      </c>
      <c r="I80" s="49">
        <v>10</v>
      </c>
      <c r="J80" s="49">
        <v>8</v>
      </c>
      <c r="K80" s="49">
        <v>12</v>
      </c>
      <c r="L80" s="49">
        <v>12</v>
      </c>
      <c r="M80" s="49">
        <v>0</v>
      </c>
      <c r="N80" s="49">
        <v>10</v>
      </c>
      <c r="O80" s="49">
        <v>10</v>
      </c>
      <c r="P80" s="49">
        <v>0</v>
      </c>
      <c r="Q80" s="49">
        <v>0</v>
      </c>
      <c r="R80" s="24" t="s">
        <v>745</v>
      </c>
      <c r="S80" s="5">
        <f t="shared" si="7"/>
        <v>14.915254237288135</v>
      </c>
      <c r="T80" s="5">
        <f t="shared" si="6"/>
        <v>0</v>
      </c>
      <c r="U80" s="6" t="str">
        <f t="shared" si="5"/>
        <v>n/a</v>
      </c>
    </row>
    <row r="81" spans="1:21" x14ac:dyDescent="0.25">
      <c r="A81" s="45" t="s">
        <v>332</v>
      </c>
      <c r="B81" s="58" t="s">
        <v>213</v>
      </c>
      <c r="C81" s="47">
        <v>5.9</v>
      </c>
      <c r="D81" s="49">
        <v>40</v>
      </c>
      <c r="E81" s="49">
        <v>92</v>
      </c>
      <c r="F81" s="49">
        <v>94</v>
      </c>
      <c r="G81" s="49">
        <v>90</v>
      </c>
      <c r="H81" s="49">
        <v>90</v>
      </c>
      <c r="I81" s="49">
        <v>20</v>
      </c>
      <c r="J81" s="49">
        <v>16</v>
      </c>
      <c r="K81" s="49">
        <v>24</v>
      </c>
      <c r="L81" s="49">
        <v>24</v>
      </c>
      <c r="M81" s="49">
        <v>0</v>
      </c>
      <c r="N81" s="49">
        <v>20</v>
      </c>
      <c r="O81" s="49">
        <v>20</v>
      </c>
      <c r="P81" s="49">
        <v>0</v>
      </c>
      <c r="Q81" s="49">
        <v>0</v>
      </c>
      <c r="R81" s="24" t="s">
        <v>745</v>
      </c>
      <c r="S81" s="5">
        <f t="shared" si="7"/>
        <v>29.83050847457627</v>
      </c>
      <c r="T81" s="5">
        <f t="shared" si="6"/>
        <v>0</v>
      </c>
      <c r="U81" s="6" t="str">
        <f t="shared" si="5"/>
        <v>n/a</v>
      </c>
    </row>
    <row r="82" spans="1:21" x14ac:dyDescent="0.25">
      <c r="A82" s="54" t="s">
        <v>27</v>
      </c>
      <c r="B82" s="59" t="s">
        <v>266</v>
      </c>
      <c r="C82" s="47">
        <v>8.6</v>
      </c>
      <c r="D82" s="49">
        <v>35</v>
      </c>
      <c r="E82" s="49">
        <v>69</v>
      </c>
      <c r="F82" s="49">
        <v>66</v>
      </c>
      <c r="G82" s="49">
        <v>73</v>
      </c>
      <c r="H82" s="49">
        <v>70</v>
      </c>
      <c r="I82" s="49">
        <v>22</v>
      </c>
      <c r="J82" s="49">
        <v>23</v>
      </c>
      <c r="K82" s="49">
        <v>15</v>
      </c>
      <c r="L82" s="49">
        <v>22</v>
      </c>
      <c r="M82" s="49">
        <v>7</v>
      </c>
      <c r="N82" s="49">
        <v>18</v>
      </c>
      <c r="O82" s="49">
        <v>21</v>
      </c>
      <c r="P82" s="49">
        <v>0</v>
      </c>
      <c r="Q82" s="49">
        <v>0</v>
      </c>
      <c r="R82" s="24" t="s">
        <v>745</v>
      </c>
      <c r="S82" s="5">
        <f t="shared" si="7"/>
        <v>17.558139534883722</v>
      </c>
      <c r="T82" s="5">
        <f t="shared" si="6"/>
        <v>0.81395348837209303</v>
      </c>
      <c r="U82" s="6">
        <f t="shared" si="5"/>
        <v>9.8571428571428577</v>
      </c>
    </row>
    <row r="83" spans="1:21" x14ac:dyDescent="0.25">
      <c r="A83" s="45" t="s">
        <v>53</v>
      </c>
      <c r="B83" s="58" t="s">
        <v>266</v>
      </c>
      <c r="C83" s="47">
        <v>8.6</v>
      </c>
      <c r="D83" s="49">
        <v>35</v>
      </c>
      <c r="E83" s="49">
        <v>138</v>
      </c>
      <c r="F83" s="49">
        <v>132</v>
      </c>
      <c r="G83" s="49">
        <v>146</v>
      </c>
      <c r="H83" s="49">
        <v>140</v>
      </c>
      <c r="I83" s="49">
        <v>44</v>
      </c>
      <c r="J83" s="49">
        <v>46</v>
      </c>
      <c r="K83" s="49">
        <v>30</v>
      </c>
      <c r="L83" s="49">
        <v>44</v>
      </c>
      <c r="M83" s="49">
        <v>7</v>
      </c>
      <c r="N83" s="49">
        <v>36</v>
      </c>
      <c r="O83" s="49">
        <v>42</v>
      </c>
      <c r="P83" s="49">
        <v>0</v>
      </c>
      <c r="Q83" s="49">
        <v>0</v>
      </c>
      <c r="R83" s="24" t="s">
        <v>745</v>
      </c>
      <c r="S83" s="5">
        <f t="shared" si="7"/>
        <v>35.116279069767444</v>
      </c>
      <c r="T83" s="5">
        <f t="shared" si="6"/>
        <v>0.81395348837209303</v>
      </c>
      <c r="U83" s="6">
        <f t="shared" si="5"/>
        <v>19.714285714285715</v>
      </c>
    </row>
    <row r="84" spans="1:21" x14ac:dyDescent="0.25">
      <c r="A84" s="54" t="s">
        <v>333</v>
      </c>
      <c r="B84" s="59" t="s">
        <v>266</v>
      </c>
      <c r="C84" s="47">
        <v>14.7</v>
      </c>
      <c r="D84" s="49">
        <v>85</v>
      </c>
      <c r="E84" s="49">
        <v>160</v>
      </c>
      <c r="F84" s="49">
        <v>154</v>
      </c>
      <c r="G84" s="49">
        <v>169</v>
      </c>
      <c r="H84" s="49">
        <v>160</v>
      </c>
      <c r="I84" s="49">
        <v>33</v>
      </c>
      <c r="J84" s="49">
        <v>28</v>
      </c>
      <c r="K84" s="49">
        <v>23</v>
      </c>
      <c r="L84" s="49">
        <v>33</v>
      </c>
      <c r="M84" s="49">
        <v>30</v>
      </c>
      <c r="N84" s="49">
        <v>27</v>
      </c>
      <c r="O84" s="49">
        <v>34</v>
      </c>
      <c r="P84" s="49">
        <v>26</v>
      </c>
      <c r="Q84" s="49">
        <v>26</v>
      </c>
      <c r="R84" s="24" t="s">
        <v>745</v>
      </c>
      <c r="S84" s="5">
        <f t="shared" si="7"/>
        <v>18.843537414965986</v>
      </c>
      <c r="T84" s="5">
        <f t="shared" si="6"/>
        <v>2.0408163265306123</v>
      </c>
      <c r="U84" s="6">
        <f t="shared" si="5"/>
        <v>5.333333333333333</v>
      </c>
    </row>
    <row r="85" spans="1:21" x14ac:dyDescent="0.25">
      <c r="A85" s="45" t="s">
        <v>334</v>
      </c>
      <c r="B85" s="58" t="s">
        <v>266</v>
      </c>
      <c r="C85" s="47">
        <v>14.7</v>
      </c>
      <c r="D85" s="49">
        <v>85</v>
      </c>
      <c r="E85" s="49">
        <v>320</v>
      </c>
      <c r="F85" s="49">
        <v>308</v>
      </c>
      <c r="G85" s="49">
        <v>338</v>
      </c>
      <c r="H85" s="49">
        <v>320</v>
      </c>
      <c r="I85" s="49">
        <v>66</v>
      </c>
      <c r="J85" s="49">
        <v>56</v>
      </c>
      <c r="K85" s="49">
        <v>46</v>
      </c>
      <c r="L85" s="49">
        <v>66</v>
      </c>
      <c r="M85" s="49">
        <v>30</v>
      </c>
      <c r="N85" s="49">
        <v>54</v>
      </c>
      <c r="O85" s="49">
        <v>68</v>
      </c>
      <c r="P85" s="49">
        <v>52</v>
      </c>
      <c r="Q85" s="49">
        <v>52</v>
      </c>
      <c r="R85" s="24" t="s">
        <v>745</v>
      </c>
      <c r="S85" s="5">
        <f t="shared" si="7"/>
        <v>37.687074829931973</v>
      </c>
      <c r="T85" s="5">
        <f t="shared" si="6"/>
        <v>2.0408163265306123</v>
      </c>
      <c r="U85" s="6">
        <f t="shared" si="5"/>
        <v>10.666666666666666</v>
      </c>
    </row>
    <row r="86" spans="1:21" x14ac:dyDescent="0.25">
      <c r="A86" s="54" t="s">
        <v>335</v>
      </c>
      <c r="B86" s="59" t="s">
        <v>213</v>
      </c>
      <c r="C86" s="47">
        <v>6.5</v>
      </c>
      <c r="D86" s="49">
        <v>35</v>
      </c>
      <c r="E86" s="49">
        <v>47</v>
      </c>
      <c r="F86" s="49">
        <v>53</v>
      </c>
      <c r="G86" s="49">
        <v>45</v>
      </c>
      <c r="H86" s="49">
        <v>45</v>
      </c>
      <c r="I86" s="49">
        <v>14</v>
      </c>
      <c r="J86" s="49">
        <v>12</v>
      </c>
      <c r="K86" s="49">
        <v>17</v>
      </c>
      <c r="L86" s="49">
        <v>14</v>
      </c>
      <c r="M86" s="49">
        <v>0</v>
      </c>
      <c r="N86" s="49">
        <v>17</v>
      </c>
      <c r="O86" s="49">
        <v>19</v>
      </c>
      <c r="P86" s="49">
        <v>0</v>
      </c>
      <c r="Q86" s="49">
        <v>0</v>
      </c>
      <c r="R86" s="24" t="s">
        <v>745</v>
      </c>
      <c r="S86" s="5">
        <f t="shared" si="7"/>
        <v>16</v>
      </c>
      <c r="T86" s="5">
        <f t="shared" si="6"/>
        <v>0</v>
      </c>
      <c r="U86" s="6" t="str">
        <f t="shared" si="5"/>
        <v>n/a</v>
      </c>
    </row>
    <row r="87" spans="1:21" x14ac:dyDescent="0.25">
      <c r="A87" s="45" t="s">
        <v>336</v>
      </c>
      <c r="B87" s="58" t="s">
        <v>213</v>
      </c>
      <c r="C87" s="47">
        <v>6.5</v>
      </c>
      <c r="D87" s="49">
        <v>35</v>
      </c>
      <c r="E87" s="49">
        <v>94</v>
      </c>
      <c r="F87" s="49">
        <v>106</v>
      </c>
      <c r="G87" s="49">
        <v>90</v>
      </c>
      <c r="H87" s="49">
        <v>90</v>
      </c>
      <c r="I87" s="49">
        <v>28</v>
      </c>
      <c r="J87" s="49">
        <v>24</v>
      </c>
      <c r="K87" s="49">
        <v>34</v>
      </c>
      <c r="L87" s="49">
        <v>28</v>
      </c>
      <c r="M87" s="49">
        <v>0</v>
      </c>
      <c r="N87" s="49">
        <v>34</v>
      </c>
      <c r="O87" s="49">
        <v>38</v>
      </c>
      <c r="P87" s="49">
        <v>0</v>
      </c>
      <c r="Q87" s="49">
        <v>0</v>
      </c>
      <c r="R87" s="24" t="s">
        <v>745</v>
      </c>
      <c r="S87" s="5">
        <f t="shared" si="7"/>
        <v>32</v>
      </c>
      <c r="T87" s="5">
        <f t="shared" si="6"/>
        <v>0</v>
      </c>
      <c r="U87" s="6" t="str">
        <f t="shared" si="5"/>
        <v>n/a</v>
      </c>
    </row>
    <row r="88" spans="1:21" x14ac:dyDescent="0.25">
      <c r="A88" s="54" t="s">
        <v>337</v>
      </c>
      <c r="B88" s="61" t="s">
        <v>213</v>
      </c>
      <c r="C88" s="51">
        <v>5.9</v>
      </c>
      <c r="D88" s="55">
        <v>55</v>
      </c>
      <c r="E88" s="55">
        <v>57</v>
      </c>
      <c r="F88" s="55">
        <v>59</v>
      </c>
      <c r="G88" s="55">
        <v>55</v>
      </c>
      <c r="H88" s="55">
        <v>55</v>
      </c>
      <c r="I88" s="55">
        <v>14</v>
      </c>
      <c r="J88" s="55">
        <v>13</v>
      </c>
      <c r="K88" s="55">
        <v>18</v>
      </c>
      <c r="L88" s="55">
        <v>14</v>
      </c>
      <c r="M88" s="55">
        <v>0</v>
      </c>
      <c r="N88" s="55">
        <v>15</v>
      </c>
      <c r="O88" s="55">
        <v>15</v>
      </c>
      <c r="P88" s="55">
        <v>0</v>
      </c>
      <c r="Q88" s="55">
        <v>0</v>
      </c>
      <c r="R88" s="24" t="s">
        <v>745</v>
      </c>
      <c r="S88" s="5">
        <f t="shared" si="7"/>
        <v>19.66101694915254</v>
      </c>
      <c r="T88" s="5">
        <f t="shared" si="6"/>
        <v>0</v>
      </c>
      <c r="U88" s="6" t="str">
        <f t="shared" si="5"/>
        <v>n/a</v>
      </c>
    </row>
    <row r="89" spans="1:21" x14ac:dyDescent="0.25">
      <c r="A89" s="45" t="s">
        <v>338</v>
      </c>
      <c r="B89" s="58" t="s">
        <v>213</v>
      </c>
      <c r="C89" s="47">
        <v>5.9</v>
      </c>
      <c r="D89" s="49">
        <v>55</v>
      </c>
      <c r="E89" s="49">
        <v>114</v>
      </c>
      <c r="F89" s="49">
        <v>118</v>
      </c>
      <c r="G89" s="49">
        <v>110</v>
      </c>
      <c r="H89" s="49">
        <v>110</v>
      </c>
      <c r="I89" s="49">
        <v>28</v>
      </c>
      <c r="J89" s="49">
        <v>26</v>
      </c>
      <c r="K89" s="49">
        <v>36</v>
      </c>
      <c r="L89" s="49">
        <v>28</v>
      </c>
      <c r="M89" s="49">
        <v>0</v>
      </c>
      <c r="N89" s="49">
        <v>30</v>
      </c>
      <c r="O89" s="49">
        <v>30</v>
      </c>
      <c r="P89" s="49">
        <v>0</v>
      </c>
      <c r="Q89" s="49">
        <v>0</v>
      </c>
      <c r="R89" s="24" t="s">
        <v>745</v>
      </c>
      <c r="S89" s="5">
        <f t="shared" si="7"/>
        <v>39.322033898305079</v>
      </c>
      <c r="T89" s="5">
        <f t="shared" si="6"/>
        <v>0</v>
      </c>
      <c r="U89" s="6" t="str">
        <f t="shared" si="5"/>
        <v>n/a</v>
      </c>
    </row>
    <row r="90" spans="1:21" x14ac:dyDescent="0.25">
      <c r="A90" s="54" t="s">
        <v>339</v>
      </c>
      <c r="B90" s="59" t="s">
        <v>266</v>
      </c>
      <c r="C90" s="47">
        <v>9.8000000000000007</v>
      </c>
      <c r="D90" s="49">
        <v>75</v>
      </c>
      <c r="E90" s="49">
        <v>85</v>
      </c>
      <c r="F90" s="49">
        <v>81</v>
      </c>
      <c r="G90" s="49">
        <v>91</v>
      </c>
      <c r="H90" s="49">
        <v>85</v>
      </c>
      <c r="I90" s="49">
        <v>22</v>
      </c>
      <c r="J90" s="49">
        <v>22</v>
      </c>
      <c r="K90" s="49">
        <v>27</v>
      </c>
      <c r="L90" s="49">
        <v>20</v>
      </c>
      <c r="M90" s="49">
        <v>16</v>
      </c>
      <c r="N90" s="49">
        <v>19</v>
      </c>
      <c r="O90" s="49">
        <v>26</v>
      </c>
      <c r="P90" s="49">
        <v>21</v>
      </c>
      <c r="Q90" s="49">
        <v>21</v>
      </c>
      <c r="R90" s="24" t="s">
        <v>745</v>
      </c>
      <c r="S90" s="5">
        <f t="shared" si="7"/>
        <v>17.959183673469386</v>
      </c>
      <c r="T90" s="5">
        <f t="shared" si="6"/>
        <v>1.6326530612244896</v>
      </c>
      <c r="U90" s="6">
        <f t="shared" si="5"/>
        <v>5.3125</v>
      </c>
    </row>
    <row r="91" spans="1:21" x14ac:dyDescent="0.25">
      <c r="A91" s="45" t="s">
        <v>340</v>
      </c>
      <c r="B91" s="58" t="s">
        <v>266</v>
      </c>
      <c r="C91" s="47">
        <v>9.8000000000000007</v>
      </c>
      <c r="D91" s="49">
        <v>75</v>
      </c>
      <c r="E91" s="49">
        <v>170</v>
      </c>
      <c r="F91" s="49">
        <v>162</v>
      </c>
      <c r="G91" s="49">
        <v>182</v>
      </c>
      <c r="H91" s="49">
        <v>170</v>
      </c>
      <c r="I91" s="49">
        <v>44</v>
      </c>
      <c r="J91" s="49">
        <v>44</v>
      </c>
      <c r="K91" s="49">
        <v>54</v>
      </c>
      <c r="L91" s="49">
        <v>40</v>
      </c>
      <c r="M91" s="49">
        <v>16</v>
      </c>
      <c r="N91" s="49">
        <v>38</v>
      </c>
      <c r="O91" s="49">
        <v>52</v>
      </c>
      <c r="P91" s="49">
        <v>42</v>
      </c>
      <c r="Q91" s="49">
        <v>42</v>
      </c>
      <c r="R91" s="24" t="s">
        <v>745</v>
      </c>
      <c r="S91" s="5">
        <f t="shared" si="7"/>
        <v>35.918367346938773</v>
      </c>
      <c r="T91" s="5">
        <f t="shared" si="6"/>
        <v>1.6326530612244896</v>
      </c>
      <c r="U91" s="6">
        <f t="shared" si="5"/>
        <v>10.625</v>
      </c>
    </row>
    <row r="92" spans="1:21" x14ac:dyDescent="0.25">
      <c r="A92" s="54" t="s">
        <v>341</v>
      </c>
      <c r="B92" s="59" t="s">
        <v>266</v>
      </c>
      <c r="C92" s="47">
        <v>29.8</v>
      </c>
      <c r="D92" s="49">
        <v>90</v>
      </c>
      <c r="E92" s="49">
        <v>171</v>
      </c>
      <c r="F92" s="49">
        <v>158</v>
      </c>
      <c r="G92" s="49">
        <v>182</v>
      </c>
      <c r="H92" s="49">
        <v>171</v>
      </c>
      <c r="I92" s="49">
        <v>27</v>
      </c>
      <c r="J92" s="49">
        <v>29</v>
      </c>
      <c r="K92" s="49">
        <v>19</v>
      </c>
      <c r="L92" s="49">
        <v>24</v>
      </c>
      <c r="M92" s="49">
        <v>32</v>
      </c>
      <c r="N92" s="49">
        <v>15</v>
      </c>
      <c r="O92" s="49">
        <v>47</v>
      </c>
      <c r="P92" s="49">
        <v>0</v>
      </c>
      <c r="Q92" s="49">
        <v>0</v>
      </c>
      <c r="R92" s="46" t="s">
        <v>789</v>
      </c>
      <c r="S92" s="5">
        <f t="shared" si="7"/>
        <v>9.0604026845637584</v>
      </c>
      <c r="T92" s="5">
        <f t="shared" si="6"/>
        <v>1.0738255033557047</v>
      </c>
      <c r="U92" s="6">
        <f t="shared" si="5"/>
        <v>5.34375</v>
      </c>
    </row>
    <row r="93" spans="1:21" x14ac:dyDescent="0.25">
      <c r="A93" s="45" t="s">
        <v>342</v>
      </c>
      <c r="B93" s="58" t="s">
        <v>266</v>
      </c>
      <c r="C93" s="47">
        <v>29.8</v>
      </c>
      <c r="D93" s="49">
        <v>90</v>
      </c>
      <c r="E93" s="49">
        <v>342</v>
      </c>
      <c r="F93" s="49">
        <v>316</v>
      </c>
      <c r="G93" s="49">
        <v>364</v>
      </c>
      <c r="H93" s="49">
        <v>342</v>
      </c>
      <c r="I93" s="49">
        <v>54</v>
      </c>
      <c r="J93" s="49">
        <v>58</v>
      </c>
      <c r="K93" s="49">
        <v>38</v>
      </c>
      <c r="L93" s="49">
        <v>48</v>
      </c>
      <c r="M93" s="49">
        <v>32</v>
      </c>
      <c r="N93" s="49">
        <v>30</v>
      </c>
      <c r="O93" s="49">
        <v>94</v>
      </c>
      <c r="P93" s="49">
        <v>0</v>
      </c>
      <c r="Q93" s="49">
        <v>0</v>
      </c>
      <c r="R93" s="46" t="s">
        <v>789</v>
      </c>
      <c r="S93" s="5">
        <f t="shared" si="7"/>
        <v>18.120805369127517</v>
      </c>
      <c r="T93" s="5">
        <f t="shared" si="6"/>
        <v>1.0738255033557047</v>
      </c>
      <c r="U93" s="6">
        <f t="shared" si="5"/>
        <v>10.6875</v>
      </c>
    </row>
    <row r="94" spans="1:21" x14ac:dyDescent="0.25">
      <c r="A94" s="54" t="s">
        <v>343</v>
      </c>
      <c r="B94" s="59" t="s">
        <v>213</v>
      </c>
      <c r="C94" s="47">
        <v>5.7</v>
      </c>
      <c r="D94" s="49">
        <v>45</v>
      </c>
      <c r="E94" s="49">
        <v>66</v>
      </c>
      <c r="F94" s="49">
        <v>70</v>
      </c>
      <c r="G94" s="49">
        <v>63</v>
      </c>
      <c r="H94" s="49">
        <v>63</v>
      </c>
      <c r="I94" s="49">
        <v>37</v>
      </c>
      <c r="J94" s="49">
        <v>37</v>
      </c>
      <c r="K94" s="49">
        <v>37</v>
      </c>
      <c r="L94" s="49">
        <v>37</v>
      </c>
      <c r="M94" s="49">
        <v>0</v>
      </c>
      <c r="N94" s="49">
        <v>40</v>
      </c>
      <c r="O94" s="49">
        <v>30</v>
      </c>
      <c r="P94" s="49">
        <v>39</v>
      </c>
      <c r="Q94" s="49">
        <v>26</v>
      </c>
      <c r="R94" s="46" t="s">
        <v>344</v>
      </c>
      <c r="S94" s="5">
        <f t="shared" si="7"/>
        <v>37.543859649122808</v>
      </c>
      <c r="T94" s="5">
        <f t="shared" si="6"/>
        <v>0</v>
      </c>
      <c r="U94" s="6" t="str">
        <f t="shared" ref="U94:U125" si="8">IFERROR(E94/M94,"n/a")</f>
        <v>n/a</v>
      </c>
    </row>
    <row r="95" spans="1:21" x14ac:dyDescent="0.25">
      <c r="A95" s="45" t="s">
        <v>345</v>
      </c>
      <c r="B95" s="58" t="s">
        <v>213</v>
      </c>
      <c r="C95" s="47">
        <v>5.7</v>
      </c>
      <c r="D95" s="49">
        <v>45</v>
      </c>
      <c r="E95" s="49">
        <v>132</v>
      </c>
      <c r="F95" s="49">
        <v>140</v>
      </c>
      <c r="G95" s="49">
        <v>126</v>
      </c>
      <c r="H95" s="49">
        <v>126</v>
      </c>
      <c r="I95" s="49">
        <v>74</v>
      </c>
      <c r="J95" s="49">
        <v>74</v>
      </c>
      <c r="K95" s="49">
        <v>74</v>
      </c>
      <c r="L95" s="49">
        <v>74</v>
      </c>
      <c r="M95" s="49">
        <v>0</v>
      </c>
      <c r="N95" s="49">
        <v>80</v>
      </c>
      <c r="O95" s="49">
        <v>60</v>
      </c>
      <c r="P95" s="49">
        <v>78</v>
      </c>
      <c r="Q95" s="49">
        <v>52</v>
      </c>
      <c r="R95" s="46" t="s">
        <v>344</v>
      </c>
      <c r="S95" s="5">
        <f t="shared" si="7"/>
        <v>75.087719298245617</v>
      </c>
      <c r="T95" s="5">
        <f t="shared" si="6"/>
        <v>0</v>
      </c>
      <c r="U95" s="6" t="str">
        <f t="shared" si="8"/>
        <v>n/a</v>
      </c>
    </row>
    <row r="96" spans="1:21" x14ac:dyDescent="0.25">
      <c r="A96" s="54" t="s">
        <v>346</v>
      </c>
      <c r="B96" s="61" t="s">
        <v>213</v>
      </c>
      <c r="C96" s="51">
        <v>3.9</v>
      </c>
      <c r="D96" s="55">
        <v>50</v>
      </c>
      <c r="E96" s="55">
        <v>77</v>
      </c>
      <c r="F96" s="55">
        <v>82</v>
      </c>
      <c r="G96" s="55">
        <v>74</v>
      </c>
      <c r="H96" s="55">
        <v>74</v>
      </c>
      <c r="I96" s="55">
        <v>39</v>
      </c>
      <c r="J96" s="55">
        <v>32</v>
      </c>
      <c r="K96" s="55">
        <v>27</v>
      </c>
      <c r="L96" s="55">
        <v>35</v>
      </c>
      <c r="M96" s="55">
        <v>0</v>
      </c>
      <c r="N96" s="55">
        <v>21</v>
      </c>
      <c r="O96" s="55">
        <v>22</v>
      </c>
      <c r="P96" s="55">
        <v>0</v>
      </c>
      <c r="Q96" s="55">
        <v>43</v>
      </c>
      <c r="R96" s="24" t="s">
        <v>745</v>
      </c>
      <c r="S96" s="5">
        <f t="shared" si="7"/>
        <v>53.846153846153847</v>
      </c>
      <c r="T96" s="5">
        <f t="shared" si="6"/>
        <v>0</v>
      </c>
      <c r="U96" s="6" t="str">
        <f t="shared" si="8"/>
        <v>n/a</v>
      </c>
    </row>
    <row r="97" spans="1:21" x14ac:dyDescent="0.25">
      <c r="A97" s="45" t="s">
        <v>347</v>
      </c>
      <c r="B97" s="58" t="s">
        <v>213</v>
      </c>
      <c r="C97" s="47">
        <v>3.9</v>
      </c>
      <c r="D97" s="49">
        <v>50</v>
      </c>
      <c r="E97" s="49">
        <v>115.5</v>
      </c>
      <c r="F97" s="49">
        <v>123</v>
      </c>
      <c r="G97" s="49">
        <v>111</v>
      </c>
      <c r="H97" s="49">
        <v>111</v>
      </c>
      <c r="I97" s="49">
        <v>58.5</v>
      </c>
      <c r="J97" s="49">
        <v>48</v>
      </c>
      <c r="K97" s="49">
        <v>40.5</v>
      </c>
      <c r="L97" s="49">
        <v>52.5</v>
      </c>
      <c r="M97" s="49">
        <v>0</v>
      </c>
      <c r="N97" s="49">
        <v>31.5</v>
      </c>
      <c r="O97" s="49">
        <v>33</v>
      </c>
      <c r="P97" s="49">
        <v>0</v>
      </c>
      <c r="Q97" s="49">
        <v>64.5</v>
      </c>
      <c r="R97" s="24" t="s">
        <v>745</v>
      </c>
      <c r="S97" s="5">
        <f t="shared" si="7"/>
        <v>80.769230769230774</v>
      </c>
      <c r="T97" s="5">
        <f t="shared" si="6"/>
        <v>0</v>
      </c>
      <c r="U97" s="6" t="str">
        <f t="shared" si="8"/>
        <v>n/a</v>
      </c>
    </row>
    <row r="98" spans="1:21" x14ac:dyDescent="0.25">
      <c r="A98" s="54" t="s">
        <v>348</v>
      </c>
      <c r="B98" s="59" t="s">
        <v>266</v>
      </c>
      <c r="C98" s="47">
        <v>12</v>
      </c>
      <c r="D98" s="49">
        <v>120</v>
      </c>
      <c r="E98" s="49">
        <v>143</v>
      </c>
      <c r="F98" s="49">
        <v>136</v>
      </c>
      <c r="G98" s="49">
        <v>151</v>
      </c>
      <c r="H98" s="49">
        <v>143</v>
      </c>
      <c r="I98" s="49">
        <v>48</v>
      </c>
      <c r="J98" s="49">
        <v>48</v>
      </c>
      <c r="K98" s="49">
        <v>38</v>
      </c>
      <c r="L98" s="49">
        <v>34</v>
      </c>
      <c r="M98" s="49">
        <v>16</v>
      </c>
      <c r="N98" s="49">
        <v>54</v>
      </c>
      <c r="O98" s="49">
        <v>49</v>
      </c>
      <c r="P98" s="49"/>
      <c r="Q98" s="49"/>
      <c r="R98" s="24" t="s">
        <v>745</v>
      </c>
      <c r="S98" s="5">
        <f t="shared" si="7"/>
        <v>25.916666666666668</v>
      </c>
      <c r="T98" s="5">
        <f t="shared" si="6"/>
        <v>1.3333333333333333</v>
      </c>
      <c r="U98" s="6">
        <f t="shared" si="8"/>
        <v>8.9375</v>
      </c>
    </row>
    <row r="99" spans="1:21" x14ac:dyDescent="0.25">
      <c r="A99" s="45" t="s">
        <v>349</v>
      </c>
      <c r="B99" s="58" t="s">
        <v>266</v>
      </c>
      <c r="C99" s="47">
        <v>12</v>
      </c>
      <c r="D99" s="49">
        <v>120</v>
      </c>
      <c r="E99" s="49">
        <v>214.5</v>
      </c>
      <c r="F99" s="49">
        <v>204</v>
      </c>
      <c r="G99" s="49">
        <v>226.5</v>
      </c>
      <c r="H99" s="49">
        <v>214.5</v>
      </c>
      <c r="I99" s="49">
        <v>72</v>
      </c>
      <c r="J99" s="49">
        <v>72</v>
      </c>
      <c r="K99" s="49">
        <v>57</v>
      </c>
      <c r="L99" s="49">
        <v>51</v>
      </c>
      <c r="M99" s="49">
        <v>16</v>
      </c>
      <c r="N99" s="49">
        <v>81</v>
      </c>
      <c r="O99" s="49">
        <v>73.5</v>
      </c>
      <c r="P99" s="49">
        <v>0</v>
      </c>
      <c r="Q99" s="49">
        <v>0</v>
      </c>
      <c r="R99" s="24" t="s">
        <v>745</v>
      </c>
      <c r="S99" s="5">
        <f t="shared" si="7"/>
        <v>38.875</v>
      </c>
      <c r="T99" s="5">
        <f t="shared" ref="T99:T130" si="9">M99/C99</f>
        <v>1.3333333333333333</v>
      </c>
      <c r="U99" s="6">
        <f t="shared" si="8"/>
        <v>13.40625</v>
      </c>
    </row>
    <row r="100" spans="1:21" x14ac:dyDescent="0.25">
      <c r="A100" s="54" t="s">
        <v>350</v>
      </c>
      <c r="B100" s="59" t="s">
        <v>266</v>
      </c>
      <c r="C100" s="47">
        <v>10.9</v>
      </c>
      <c r="D100" s="49">
        <v>80</v>
      </c>
      <c r="E100" s="49">
        <v>92</v>
      </c>
      <c r="F100" s="49">
        <v>89</v>
      </c>
      <c r="G100" s="49">
        <v>104</v>
      </c>
      <c r="H100" s="49">
        <v>92</v>
      </c>
      <c r="I100" s="49">
        <v>27</v>
      </c>
      <c r="J100" s="49">
        <v>29</v>
      </c>
      <c r="K100" s="49">
        <v>20</v>
      </c>
      <c r="L100" s="49">
        <v>27</v>
      </c>
      <c r="M100" s="49">
        <v>20</v>
      </c>
      <c r="N100" s="49">
        <v>24</v>
      </c>
      <c r="O100" s="49">
        <v>34</v>
      </c>
      <c r="P100" s="49">
        <v>0</v>
      </c>
      <c r="Q100" s="49">
        <v>0</v>
      </c>
      <c r="R100" s="24" t="s">
        <v>745</v>
      </c>
      <c r="S100" s="5">
        <f t="shared" si="7"/>
        <v>17.889908256880734</v>
      </c>
      <c r="T100" s="5">
        <f t="shared" si="9"/>
        <v>1.8348623853211008</v>
      </c>
      <c r="U100" s="6">
        <f t="shared" si="8"/>
        <v>4.5999999999999996</v>
      </c>
    </row>
    <row r="101" spans="1:21" x14ac:dyDescent="0.25">
      <c r="A101" s="45" t="s">
        <v>351</v>
      </c>
      <c r="B101" s="58" t="s">
        <v>266</v>
      </c>
      <c r="C101" s="47">
        <v>10.9</v>
      </c>
      <c r="D101" s="49">
        <v>80</v>
      </c>
      <c r="E101" s="49">
        <v>184</v>
      </c>
      <c r="F101" s="49">
        <v>178</v>
      </c>
      <c r="G101" s="49">
        <v>208</v>
      </c>
      <c r="H101" s="49">
        <v>184</v>
      </c>
      <c r="I101" s="49">
        <v>54</v>
      </c>
      <c r="J101" s="49">
        <v>58</v>
      </c>
      <c r="K101" s="49">
        <v>40</v>
      </c>
      <c r="L101" s="49">
        <v>54</v>
      </c>
      <c r="M101" s="49">
        <v>20</v>
      </c>
      <c r="N101" s="49">
        <v>48</v>
      </c>
      <c r="O101" s="49">
        <v>68</v>
      </c>
      <c r="P101" s="49">
        <v>0</v>
      </c>
      <c r="Q101" s="49">
        <v>0</v>
      </c>
      <c r="R101" s="24" t="s">
        <v>745</v>
      </c>
      <c r="S101" s="5">
        <f t="shared" si="7"/>
        <v>35.779816513761467</v>
      </c>
      <c r="T101" s="5">
        <f t="shared" si="9"/>
        <v>1.8348623853211008</v>
      </c>
      <c r="U101" s="6">
        <f t="shared" si="8"/>
        <v>9.1999999999999993</v>
      </c>
    </row>
    <row r="102" spans="1:21" x14ac:dyDescent="0.25">
      <c r="A102" s="54" t="s">
        <v>19</v>
      </c>
      <c r="B102" s="24" t="s">
        <v>213</v>
      </c>
      <c r="C102" s="47">
        <v>4.7</v>
      </c>
      <c r="D102" s="49">
        <v>60</v>
      </c>
      <c r="E102" s="49">
        <v>65</v>
      </c>
      <c r="F102" s="49">
        <v>69</v>
      </c>
      <c r="G102" s="49">
        <v>63</v>
      </c>
      <c r="H102" s="49">
        <v>63</v>
      </c>
      <c r="I102" s="49">
        <v>24</v>
      </c>
      <c r="J102" s="49">
        <v>15</v>
      </c>
      <c r="K102" s="49">
        <v>31</v>
      </c>
      <c r="L102" s="49">
        <v>26</v>
      </c>
      <c r="M102" s="49">
        <v>0</v>
      </c>
      <c r="N102" s="49">
        <v>26</v>
      </c>
      <c r="O102" s="49">
        <v>22</v>
      </c>
      <c r="P102" s="49">
        <v>0</v>
      </c>
      <c r="Q102" s="49">
        <v>0</v>
      </c>
      <c r="R102" s="24" t="s">
        <v>745</v>
      </c>
      <c r="S102" s="5">
        <f t="shared" si="7"/>
        <v>34.255319148936167</v>
      </c>
      <c r="T102" s="5">
        <f t="shared" si="9"/>
        <v>0</v>
      </c>
      <c r="U102" s="6" t="str">
        <f t="shared" si="8"/>
        <v>n/a</v>
      </c>
    </row>
    <row r="103" spans="1:21" x14ac:dyDescent="0.25">
      <c r="A103" s="45" t="s">
        <v>48</v>
      </c>
      <c r="B103" s="24" t="s">
        <v>213</v>
      </c>
      <c r="C103" s="47">
        <v>4.7</v>
      </c>
      <c r="D103" s="49">
        <v>60</v>
      </c>
      <c r="E103" s="49">
        <v>130</v>
      </c>
      <c r="F103" s="49">
        <v>138</v>
      </c>
      <c r="G103" s="49">
        <v>126</v>
      </c>
      <c r="H103" s="49">
        <v>126</v>
      </c>
      <c r="I103" s="49">
        <v>48</v>
      </c>
      <c r="J103" s="49">
        <v>30</v>
      </c>
      <c r="K103" s="49">
        <v>62</v>
      </c>
      <c r="L103" s="49">
        <v>52</v>
      </c>
      <c r="M103" s="49">
        <v>0</v>
      </c>
      <c r="N103" s="49">
        <v>52</v>
      </c>
      <c r="O103" s="49">
        <v>44</v>
      </c>
      <c r="P103" s="49">
        <v>0</v>
      </c>
      <c r="Q103" s="49">
        <v>0</v>
      </c>
      <c r="R103" s="24" t="s">
        <v>745</v>
      </c>
      <c r="S103" s="5">
        <f t="shared" si="7"/>
        <v>68.510638297872333</v>
      </c>
      <c r="T103" s="5">
        <f t="shared" si="9"/>
        <v>0</v>
      </c>
      <c r="U103" s="6" t="str">
        <f t="shared" si="8"/>
        <v>n/a</v>
      </c>
    </row>
    <row r="104" spans="1:21" x14ac:dyDescent="0.25">
      <c r="A104" s="54" t="s">
        <v>352</v>
      </c>
      <c r="B104" s="61" t="s">
        <v>213</v>
      </c>
      <c r="C104" s="51">
        <v>3.5</v>
      </c>
      <c r="D104" s="55">
        <v>50</v>
      </c>
      <c r="E104" s="55">
        <v>70</v>
      </c>
      <c r="F104" s="55">
        <v>77</v>
      </c>
      <c r="G104" s="55">
        <v>66</v>
      </c>
      <c r="H104" s="55">
        <v>66</v>
      </c>
      <c r="I104" s="55">
        <v>48</v>
      </c>
      <c r="J104" s="55">
        <v>33</v>
      </c>
      <c r="K104" s="55">
        <v>29</v>
      </c>
      <c r="L104" s="55">
        <v>63</v>
      </c>
      <c r="M104" s="55">
        <v>0</v>
      </c>
      <c r="N104" s="55">
        <v>35</v>
      </c>
      <c r="O104" s="55">
        <v>33</v>
      </c>
      <c r="P104" s="55">
        <v>27</v>
      </c>
      <c r="Q104" s="55">
        <v>43</v>
      </c>
      <c r="R104" s="24" t="s">
        <v>745</v>
      </c>
      <c r="S104" s="5">
        <f t="shared" si="7"/>
        <v>69.428571428571431</v>
      </c>
      <c r="T104" s="5">
        <f t="shared" si="9"/>
        <v>0</v>
      </c>
      <c r="U104" s="6" t="str">
        <f t="shared" si="8"/>
        <v>n/a</v>
      </c>
    </row>
    <row r="105" spans="1:21" x14ac:dyDescent="0.25">
      <c r="A105" s="45" t="s">
        <v>353</v>
      </c>
      <c r="B105" s="58" t="s">
        <v>213</v>
      </c>
      <c r="C105" s="47">
        <v>3.5</v>
      </c>
      <c r="D105" s="49">
        <v>50</v>
      </c>
      <c r="E105" s="49">
        <v>105</v>
      </c>
      <c r="F105" s="49">
        <v>115.5</v>
      </c>
      <c r="G105" s="49">
        <v>99</v>
      </c>
      <c r="H105" s="49">
        <v>99</v>
      </c>
      <c r="I105" s="49">
        <v>72</v>
      </c>
      <c r="J105" s="49">
        <v>49.5</v>
      </c>
      <c r="K105" s="49">
        <v>43.5</v>
      </c>
      <c r="L105" s="49">
        <v>94.5</v>
      </c>
      <c r="M105" s="49">
        <v>0</v>
      </c>
      <c r="N105" s="49">
        <v>52.5</v>
      </c>
      <c r="O105" s="49">
        <v>49.5</v>
      </c>
      <c r="P105" s="49">
        <v>40.5</v>
      </c>
      <c r="Q105" s="49">
        <v>64.5</v>
      </c>
      <c r="R105" s="24" t="s">
        <v>745</v>
      </c>
      <c r="S105" s="5">
        <f t="shared" si="7"/>
        <v>104.14285714285714</v>
      </c>
      <c r="T105" s="5">
        <f t="shared" si="9"/>
        <v>0</v>
      </c>
      <c r="U105" s="6" t="str">
        <f t="shared" si="8"/>
        <v>n/a</v>
      </c>
    </row>
    <row r="106" spans="1:21" x14ac:dyDescent="0.25">
      <c r="A106" s="54" t="s">
        <v>354</v>
      </c>
      <c r="B106" s="61" t="s">
        <v>213</v>
      </c>
      <c r="C106" s="51">
        <v>3.5</v>
      </c>
      <c r="D106" s="55">
        <v>50</v>
      </c>
      <c r="E106" s="55">
        <v>48</v>
      </c>
      <c r="F106" s="55">
        <v>53</v>
      </c>
      <c r="G106" s="55">
        <v>46</v>
      </c>
      <c r="H106" s="55">
        <v>46</v>
      </c>
      <c r="I106" s="55">
        <v>32</v>
      </c>
      <c r="J106" s="55">
        <v>32</v>
      </c>
      <c r="K106" s="55">
        <v>27</v>
      </c>
      <c r="L106" s="55">
        <v>41</v>
      </c>
      <c r="M106" s="55">
        <v>0</v>
      </c>
      <c r="N106" s="55">
        <v>23</v>
      </c>
      <c r="O106" s="55">
        <v>21</v>
      </c>
      <c r="P106" s="55">
        <v>18</v>
      </c>
      <c r="Q106" s="55">
        <v>28</v>
      </c>
      <c r="R106" s="24" t="s">
        <v>745</v>
      </c>
      <c r="S106" s="5">
        <f t="shared" si="7"/>
        <v>51.428571428571431</v>
      </c>
      <c r="T106" s="5">
        <f t="shared" si="9"/>
        <v>0</v>
      </c>
      <c r="U106" s="6" t="str">
        <f t="shared" si="8"/>
        <v>n/a</v>
      </c>
    </row>
    <row r="107" spans="1:21" x14ac:dyDescent="0.25">
      <c r="A107" s="45" t="s">
        <v>355</v>
      </c>
      <c r="B107" s="58" t="s">
        <v>213</v>
      </c>
      <c r="C107" s="47">
        <v>3.5</v>
      </c>
      <c r="D107" s="49">
        <v>50</v>
      </c>
      <c r="E107" s="49">
        <v>96</v>
      </c>
      <c r="F107" s="49">
        <v>106</v>
      </c>
      <c r="G107" s="49">
        <v>92</v>
      </c>
      <c r="H107" s="49">
        <v>92</v>
      </c>
      <c r="I107" s="49">
        <v>64</v>
      </c>
      <c r="J107" s="49">
        <v>64</v>
      </c>
      <c r="K107" s="49">
        <v>54</v>
      </c>
      <c r="L107" s="49">
        <v>82</v>
      </c>
      <c r="M107" s="49">
        <v>0</v>
      </c>
      <c r="N107" s="49">
        <v>46</v>
      </c>
      <c r="O107" s="49">
        <v>42</v>
      </c>
      <c r="P107" s="49">
        <v>36</v>
      </c>
      <c r="Q107" s="49">
        <v>56</v>
      </c>
      <c r="R107" s="24" t="s">
        <v>745</v>
      </c>
      <c r="S107" s="5">
        <f t="shared" si="7"/>
        <v>102.85714285714286</v>
      </c>
      <c r="T107" s="5">
        <f t="shared" si="9"/>
        <v>0</v>
      </c>
      <c r="U107" s="6" t="str">
        <f t="shared" si="8"/>
        <v>n/a</v>
      </c>
    </row>
    <row r="108" spans="1:21" x14ac:dyDescent="0.25">
      <c r="A108" s="54" t="s">
        <v>356</v>
      </c>
      <c r="B108" s="59" t="s">
        <v>213</v>
      </c>
      <c r="C108" s="47">
        <v>2.2000000000000002</v>
      </c>
      <c r="D108" s="49">
        <v>40</v>
      </c>
      <c r="E108" s="49">
        <v>39</v>
      </c>
      <c r="F108" s="49">
        <v>41</v>
      </c>
      <c r="G108" s="49">
        <v>36</v>
      </c>
      <c r="H108" s="49">
        <v>36</v>
      </c>
      <c r="I108" s="49">
        <v>37</v>
      </c>
      <c r="J108" s="49">
        <v>30</v>
      </c>
      <c r="K108" s="49">
        <v>31</v>
      </c>
      <c r="L108" s="49">
        <v>37</v>
      </c>
      <c r="M108" s="49">
        <v>0</v>
      </c>
      <c r="N108" s="49">
        <v>17</v>
      </c>
      <c r="O108" s="49">
        <v>17</v>
      </c>
      <c r="P108" s="49">
        <v>20</v>
      </c>
      <c r="Q108" s="49">
        <v>45</v>
      </c>
      <c r="R108" s="46" t="s">
        <v>786</v>
      </c>
      <c r="S108" s="5">
        <f t="shared" si="7"/>
        <v>79.090909090909079</v>
      </c>
      <c r="T108" s="5">
        <f t="shared" si="9"/>
        <v>0</v>
      </c>
      <c r="U108" s="6" t="str">
        <f t="shared" si="8"/>
        <v>n/a</v>
      </c>
    </row>
    <row r="109" spans="1:21" x14ac:dyDescent="0.25">
      <c r="A109" s="45" t="s">
        <v>357</v>
      </c>
      <c r="B109" s="58" t="s">
        <v>213</v>
      </c>
      <c r="C109" s="47">
        <v>2.2000000000000002</v>
      </c>
      <c r="D109" s="49">
        <v>40</v>
      </c>
      <c r="E109" s="49">
        <v>78</v>
      </c>
      <c r="F109" s="49">
        <v>82</v>
      </c>
      <c r="G109" s="49">
        <v>72</v>
      </c>
      <c r="H109" s="49">
        <v>72</v>
      </c>
      <c r="I109" s="49">
        <v>74</v>
      </c>
      <c r="J109" s="49">
        <v>60</v>
      </c>
      <c r="K109" s="49">
        <v>62</v>
      </c>
      <c r="L109" s="49">
        <v>74</v>
      </c>
      <c r="M109" s="49">
        <v>0</v>
      </c>
      <c r="N109" s="49">
        <v>34</v>
      </c>
      <c r="O109" s="49">
        <v>34</v>
      </c>
      <c r="P109" s="49">
        <v>40</v>
      </c>
      <c r="Q109" s="49">
        <v>90</v>
      </c>
      <c r="R109" s="46" t="s">
        <v>786</v>
      </c>
      <c r="S109" s="5">
        <f t="shared" si="7"/>
        <v>158.18181818181816</v>
      </c>
      <c r="T109" s="5">
        <f t="shared" si="9"/>
        <v>0</v>
      </c>
      <c r="U109" s="6" t="str">
        <f t="shared" si="8"/>
        <v>n/a</v>
      </c>
    </row>
    <row r="110" spans="1:21" x14ac:dyDescent="0.25">
      <c r="A110" s="54" t="s">
        <v>358</v>
      </c>
      <c r="B110" s="59" t="s">
        <v>213</v>
      </c>
      <c r="C110" s="47">
        <v>1.5</v>
      </c>
      <c r="D110" s="49">
        <v>55</v>
      </c>
      <c r="E110" s="49">
        <v>28</v>
      </c>
      <c r="F110" s="49">
        <v>29</v>
      </c>
      <c r="G110" s="49">
        <v>28</v>
      </c>
      <c r="H110" s="49">
        <v>28</v>
      </c>
      <c r="I110" s="49">
        <v>12</v>
      </c>
      <c r="J110" s="49">
        <v>11</v>
      </c>
      <c r="K110" s="49">
        <v>11</v>
      </c>
      <c r="L110" s="49">
        <v>22</v>
      </c>
      <c r="M110" s="49">
        <v>0</v>
      </c>
      <c r="N110" s="49">
        <v>8</v>
      </c>
      <c r="O110" s="49">
        <v>8</v>
      </c>
      <c r="P110" s="49">
        <v>21</v>
      </c>
      <c r="Q110" s="49">
        <v>40</v>
      </c>
      <c r="R110" s="24" t="s">
        <v>607</v>
      </c>
      <c r="S110" s="5">
        <f t="shared" si="7"/>
        <v>56</v>
      </c>
      <c r="T110" s="5">
        <f t="shared" si="9"/>
        <v>0</v>
      </c>
      <c r="U110" s="6" t="str">
        <f t="shared" si="8"/>
        <v>n/a</v>
      </c>
    </row>
    <row r="111" spans="1:21" x14ac:dyDescent="0.25">
      <c r="A111" s="45" t="s">
        <v>359</v>
      </c>
      <c r="B111" s="58" t="s">
        <v>213</v>
      </c>
      <c r="C111" s="47">
        <v>1.5</v>
      </c>
      <c r="D111" s="49">
        <v>55</v>
      </c>
      <c r="E111" s="49">
        <v>56</v>
      </c>
      <c r="F111" s="49">
        <v>58</v>
      </c>
      <c r="G111" s="49">
        <v>56</v>
      </c>
      <c r="H111" s="49">
        <v>56</v>
      </c>
      <c r="I111" s="49">
        <v>24</v>
      </c>
      <c r="J111" s="49">
        <v>22</v>
      </c>
      <c r="K111" s="49">
        <v>22</v>
      </c>
      <c r="L111" s="49">
        <v>44</v>
      </c>
      <c r="M111" s="49">
        <v>0</v>
      </c>
      <c r="N111" s="49">
        <v>16</v>
      </c>
      <c r="O111" s="49">
        <v>16</v>
      </c>
      <c r="P111" s="49">
        <v>42</v>
      </c>
      <c r="Q111" s="49">
        <v>80</v>
      </c>
      <c r="R111" s="24" t="s">
        <v>607</v>
      </c>
      <c r="S111" s="5">
        <f t="shared" si="7"/>
        <v>112</v>
      </c>
      <c r="T111" s="5">
        <f t="shared" si="9"/>
        <v>0</v>
      </c>
      <c r="U111" s="6" t="str">
        <f t="shared" si="8"/>
        <v>n/a</v>
      </c>
    </row>
    <row r="112" spans="1:21" x14ac:dyDescent="0.25">
      <c r="A112" s="54" t="s">
        <v>360</v>
      </c>
      <c r="B112" s="24" t="s">
        <v>213</v>
      </c>
      <c r="C112" s="47">
        <v>6.8</v>
      </c>
      <c r="D112" s="49">
        <v>85</v>
      </c>
      <c r="E112" s="49">
        <v>120</v>
      </c>
      <c r="F112" s="49">
        <v>112</v>
      </c>
      <c r="G112" s="49">
        <v>124</v>
      </c>
      <c r="H112" s="49">
        <v>121</v>
      </c>
      <c r="I112" s="49">
        <v>38</v>
      </c>
      <c r="J112" s="49">
        <v>46</v>
      </c>
      <c r="K112" s="49">
        <v>29</v>
      </c>
      <c r="L112" s="49">
        <v>38</v>
      </c>
      <c r="M112" s="49">
        <v>0</v>
      </c>
      <c r="N112" s="49">
        <v>39</v>
      </c>
      <c r="O112" s="49">
        <v>55</v>
      </c>
      <c r="P112" s="49">
        <v>22</v>
      </c>
      <c r="Q112" s="49">
        <v>22</v>
      </c>
      <c r="R112" s="24" t="s">
        <v>745</v>
      </c>
      <c r="S112" s="5">
        <f t="shared" si="7"/>
        <v>39.852941176470587</v>
      </c>
      <c r="T112" s="5">
        <f t="shared" si="9"/>
        <v>0</v>
      </c>
      <c r="U112" s="6" t="str">
        <f t="shared" si="8"/>
        <v>n/a</v>
      </c>
    </row>
    <row r="113" spans="1:21" x14ac:dyDescent="0.25">
      <c r="A113" s="45" t="s">
        <v>361</v>
      </c>
      <c r="B113" s="24" t="s">
        <v>213</v>
      </c>
      <c r="C113" s="47">
        <v>6.8</v>
      </c>
      <c r="D113" s="49">
        <v>85</v>
      </c>
      <c r="E113" s="49">
        <v>180</v>
      </c>
      <c r="F113" s="49">
        <v>168</v>
      </c>
      <c r="G113" s="49">
        <v>186</v>
      </c>
      <c r="H113" s="49">
        <v>181.5</v>
      </c>
      <c r="I113" s="49">
        <v>57</v>
      </c>
      <c r="J113" s="49">
        <v>69</v>
      </c>
      <c r="K113" s="49">
        <v>43.5</v>
      </c>
      <c r="L113" s="49">
        <v>57</v>
      </c>
      <c r="M113" s="49">
        <v>0</v>
      </c>
      <c r="N113" s="49">
        <v>58.5</v>
      </c>
      <c r="O113" s="49">
        <v>82.5</v>
      </c>
      <c r="P113" s="49">
        <v>33</v>
      </c>
      <c r="Q113" s="49">
        <v>33</v>
      </c>
      <c r="R113" s="24" t="s">
        <v>745</v>
      </c>
      <c r="S113" s="5">
        <f t="shared" si="7"/>
        <v>59.779411764705884</v>
      </c>
      <c r="T113" s="5">
        <f t="shared" si="9"/>
        <v>0</v>
      </c>
      <c r="U113" s="6" t="str">
        <f t="shared" si="8"/>
        <v>n/a</v>
      </c>
    </row>
    <row r="114" spans="1:21" x14ac:dyDescent="0.25">
      <c r="A114" s="54" t="s">
        <v>362</v>
      </c>
      <c r="B114" s="59" t="s">
        <v>266</v>
      </c>
      <c r="C114" s="47">
        <v>18.3</v>
      </c>
      <c r="D114" s="49">
        <v>150</v>
      </c>
      <c r="E114" s="49">
        <v>288</v>
      </c>
      <c r="F114" s="49">
        <v>255</v>
      </c>
      <c r="G114" s="49">
        <v>335</v>
      </c>
      <c r="H114" s="49">
        <v>288</v>
      </c>
      <c r="I114" s="49">
        <v>40</v>
      </c>
      <c r="J114" s="49">
        <v>42</v>
      </c>
      <c r="K114" s="49">
        <v>66</v>
      </c>
      <c r="L114" s="49">
        <v>40</v>
      </c>
      <c r="M114" s="49">
        <v>40</v>
      </c>
      <c r="N114" s="49">
        <v>37</v>
      </c>
      <c r="O114" s="49">
        <v>70</v>
      </c>
      <c r="P114" s="49">
        <v>0</v>
      </c>
      <c r="Q114" s="49">
        <v>0</v>
      </c>
      <c r="R114" s="24" t="s">
        <v>745</v>
      </c>
      <c r="S114" s="5">
        <f t="shared" si="7"/>
        <v>26.010928961748633</v>
      </c>
      <c r="T114" s="5">
        <f t="shared" si="9"/>
        <v>2.1857923497267757</v>
      </c>
      <c r="U114" s="6">
        <f t="shared" si="8"/>
        <v>7.2</v>
      </c>
    </row>
    <row r="115" spans="1:21" x14ac:dyDescent="0.25">
      <c r="A115" s="45" t="s">
        <v>363</v>
      </c>
      <c r="B115" s="58" t="s">
        <v>266</v>
      </c>
      <c r="C115" s="47">
        <v>18.3</v>
      </c>
      <c r="D115" s="49">
        <v>150</v>
      </c>
      <c r="E115" s="49">
        <v>432</v>
      </c>
      <c r="F115" s="49">
        <v>382.5</v>
      </c>
      <c r="G115" s="49">
        <v>502.5</v>
      </c>
      <c r="H115" s="49">
        <v>432</v>
      </c>
      <c r="I115" s="49">
        <v>60</v>
      </c>
      <c r="J115" s="49">
        <v>63</v>
      </c>
      <c r="K115" s="49">
        <v>99</v>
      </c>
      <c r="L115" s="49">
        <v>60</v>
      </c>
      <c r="M115" s="49">
        <v>40</v>
      </c>
      <c r="N115" s="49">
        <v>55.5</v>
      </c>
      <c r="O115" s="49">
        <v>105</v>
      </c>
      <c r="P115" s="49">
        <v>0</v>
      </c>
      <c r="Q115" s="49">
        <v>0</v>
      </c>
      <c r="R115" s="24" t="s">
        <v>745</v>
      </c>
      <c r="S115" s="5">
        <f t="shared" si="7"/>
        <v>39.016393442622949</v>
      </c>
      <c r="T115" s="5">
        <f t="shared" si="9"/>
        <v>2.1857923497267757</v>
      </c>
      <c r="U115" s="6">
        <f t="shared" si="8"/>
        <v>10.8</v>
      </c>
    </row>
    <row r="116" spans="1:21" x14ac:dyDescent="0.25">
      <c r="A116" s="54" t="s">
        <v>364</v>
      </c>
      <c r="B116" s="61" t="s">
        <v>213</v>
      </c>
      <c r="C116" s="51">
        <v>6</v>
      </c>
      <c r="D116" s="55">
        <v>65</v>
      </c>
      <c r="E116" s="55">
        <v>76</v>
      </c>
      <c r="F116" s="55">
        <v>82</v>
      </c>
      <c r="G116" s="55">
        <v>74</v>
      </c>
      <c r="H116" s="55">
        <v>74</v>
      </c>
      <c r="I116" s="55">
        <v>42</v>
      </c>
      <c r="J116" s="55">
        <v>37</v>
      </c>
      <c r="K116" s="55">
        <v>46</v>
      </c>
      <c r="L116" s="55">
        <v>42</v>
      </c>
      <c r="M116" s="55">
        <v>0</v>
      </c>
      <c r="N116" s="55">
        <v>33</v>
      </c>
      <c r="O116" s="55">
        <v>26</v>
      </c>
      <c r="P116" s="55">
        <v>14</v>
      </c>
      <c r="Q116" s="55">
        <v>27</v>
      </c>
      <c r="R116" s="24" t="s">
        <v>745</v>
      </c>
      <c r="S116" s="5">
        <f t="shared" si="7"/>
        <v>40.5</v>
      </c>
      <c r="T116" s="5">
        <f t="shared" si="9"/>
        <v>0</v>
      </c>
      <c r="U116" s="6" t="str">
        <f t="shared" si="8"/>
        <v>n/a</v>
      </c>
    </row>
    <row r="117" spans="1:21" x14ac:dyDescent="0.25">
      <c r="A117" s="45" t="s">
        <v>365</v>
      </c>
      <c r="B117" s="58" t="s">
        <v>213</v>
      </c>
      <c r="C117" s="47">
        <v>6</v>
      </c>
      <c r="D117" s="49">
        <v>65</v>
      </c>
      <c r="E117" s="49">
        <v>152</v>
      </c>
      <c r="F117" s="49">
        <v>164</v>
      </c>
      <c r="G117" s="49">
        <v>148</v>
      </c>
      <c r="H117" s="49">
        <v>148</v>
      </c>
      <c r="I117" s="49">
        <v>84</v>
      </c>
      <c r="J117" s="49">
        <v>74</v>
      </c>
      <c r="K117" s="49">
        <v>92</v>
      </c>
      <c r="L117" s="49">
        <v>84</v>
      </c>
      <c r="M117" s="49">
        <v>0</v>
      </c>
      <c r="N117" s="49">
        <v>66</v>
      </c>
      <c r="O117" s="49">
        <v>52</v>
      </c>
      <c r="P117" s="49">
        <v>28</v>
      </c>
      <c r="Q117" s="49">
        <v>54</v>
      </c>
      <c r="R117" s="24" t="s">
        <v>745</v>
      </c>
      <c r="S117" s="5">
        <f t="shared" si="7"/>
        <v>81</v>
      </c>
      <c r="T117" s="5">
        <f t="shared" si="9"/>
        <v>0</v>
      </c>
      <c r="U117" s="6" t="str">
        <f t="shared" si="8"/>
        <v>n/a</v>
      </c>
    </row>
    <row r="118" spans="1:21" x14ac:dyDescent="0.25">
      <c r="A118" s="54" t="s">
        <v>366</v>
      </c>
      <c r="B118" s="59" t="s">
        <v>266</v>
      </c>
      <c r="C118" s="47">
        <v>12.5</v>
      </c>
      <c r="D118" s="49">
        <v>75</v>
      </c>
      <c r="E118" s="49">
        <v>171</v>
      </c>
      <c r="F118" s="49">
        <v>171</v>
      </c>
      <c r="G118" s="49">
        <v>180</v>
      </c>
      <c r="H118" s="49">
        <v>163</v>
      </c>
      <c r="I118" s="49">
        <v>28</v>
      </c>
      <c r="J118" s="49">
        <v>27</v>
      </c>
      <c r="K118" s="49">
        <v>21</v>
      </c>
      <c r="L118" s="49">
        <v>28</v>
      </c>
      <c r="M118" s="49">
        <v>25</v>
      </c>
      <c r="N118" s="49">
        <v>36</v>
      </c>
      <c r="O118" s="49">
        <v>36</v>
      </c>
      <c r="P118" s="49">
        <v>33</v>
      </c>
      <c r="Q118" s="49">
        <v>33</v>
      </c>
      <c r="R118" s="24" t="s">
        <v>745</v>
      </c>
      <c r="S118" s="5">
        <f t="shared" si="7"/>
        <v>22</v>
      </c>
      <c r="T118" s="5">
        <f t="shared" si="9"/>
        <v>2</v>
      </c>
      <c r="U118" s="6">
        <f t="shared" si="8"/>
        <v>6.84</v>
      </c>
    </row>
    <row r="119" spans="1:21" x14ac:dyDescent="0.25">
      <c r="A119" s="45" t="s">
        <v>367</v>
      </c>
      <c r="B119" s="58" t="s">
        <v>266</v>
      </c>
      <c r="C119" s="47">
        <v>12.5</v>
      </c>
      <c r="D119" s="49">
        <v>75</v>
      </c>
      <c r="E119" s="49">
        <v>256.5</v>
      </c>
      <c r="F119" s="49">
        <v>256.5</v>
      </c>
      <c r="G119" s="49">
        <v>270</v>
      </c>
      <c r="H119" s="49">
        <v>244.5</v>
      </c>
      <c r="I119" s="49">
        <v>42</v>
      </c>
      <c r="J119" s="49">
        <v>40.5</v>
      </c>
      <c r="K119" s="49">
        <v>31.5</v>
      </c>
      <c r="L119" s="49">
        <v>42</v>
      </c>
      <c r="M119" s="49">
        <v>25</v>
      </c>
      <c r="N119" s="49">
        <v>54</v>
      </c>
      <c r="O119" s="49">
        <v>54</v>
      </c>
      <c r="P119" s="49">
        <v>49.5</v>
      </c>
      <c r="Q119" s="49">
        <v>49.5</v>
      </c>
      <c r="R119" s="24" t="s">
        <v>745</v>
      </c>
      <c r="S119" s="5">
        <f t="shared" si="7"/>
        <v>33</v>
      </c>
      <c r="T119" s="5">
        <f t="shared" si="9"/>
        <v>2</v>
      </c>
      <c r="U119" s="6">
        <f t="shared" si="8"/>
        <v>10.26</v>
      </c>
    </row>
    <row r="120" spans="1:21" x14ac:dyDescent="0.25">
      <c r="A120" s="54" t="s">
        <v>368</v>
      </c>
      <c r="B120" s="59" t="s">
        <v>213</v>
      </c>
      <c r="C120" s="47">
        <v>2.2999999999999998</v>
      </c>
      <c r="D120" s="49">
        <v>65</v>
      </c>
      <c r="E120" s="49">
        <v>46</v>
      </c>
      <c r="F120" s="49">
        <v>49</v>
      </c>
      <c r="G120" s="49">
        <v>44</v>
      </c>
      <c r="H120" s="49">
        <v>44</v>
      </c>
      <c r="I120" s="49">
        <v>23</v>
      </c>
      <c r="J120" s="49">
        <v>22</v>
      </c>
      <c r="K120" s="49">
        <v>28</v>
      </c>
      <c r="L120" s="49">
        <v>29</v>
      </c>
      <c r="M120" s="49">
        <v>0</v>
      </c>
      <c r="N120" s="49">
        <v>27</v>
      </c>
      <c r="O120" s="49">
        <v>38</v>
      </c>
      <c r="P120" s="49">
        <v>12</v>
      </c>
      <c r="Q120" s="49">
        <v>0</v>
      </c>
      <c r="R120" s="24" t="s">
        <v>745</v>
      </c>
      <c r="S120" s="5">
        <f t="shared" si="7"/>
        <v>64.34782608695653</v>
      </c>
      <c r="T120" s="5">
        <f t="shared" si="9"/>
        <v>0</v>
      </c>
      <c r="U120" s="6" t="str">
        <f t="shared" si="8"/>
        <v>n/a</v>
      </c>
    </row>
    <row r="121" spans="1:21" x14ac:dyDescent="0.25">
      <c r="A121" s="45" t="s">
        <v>369</v>
      </c>
      <c r="B121" s="58" t="s">
        <v>213</v>
      </c>
      <c r="C121" s="47">
        <v>2.2999999999999998</v>
      </c>
      <c r="D121" s="49">
        <v>65</v>
      </c>
      <c r="E121" s="49">
        <v>92</v>
      </c>
      <c r="F121" s="49">
        <v>98</v>
      </c>
      <c r="G121" s="49">
        <v>88</v>
      </c>
      <c r="H121" s="49">
        <v>88</v>
      </c>
      <c r="I121" s="49">
        <v>46</v>
      </c>
      <c r="J121" s="49">
        <v>44</v>
      </c>
      <c r="K121" s="49">
        <v>56</v>
      </c>
      <c r="L121" s="49">
        <v>58</v>
      </c>
      <c r="M121" s="49">
        <v>0</v>
      </c>
      <c r="N121" s="49">
        <v>54</v>
      </c>
      <c r="O121" s="49">
        <v>76</v>
      </c>
      <c r="P121" s="49">
        <v>24</v>
      </c>
      <c r="Q121" s="49">
        <v>0</v>
      </c>
      <c r="R121" s="24" t="s">
        <v>745</v>
      </c>
      <c r="S121" s="5">
        <f t="shared" si="7"/>
        <v>128.69565217391306</v>
      </c>
      <c r="T121" s="5">
        <f t="shared" si="9"/>
        <v>0</v>
      </c>
      <c r="U121" s="6" t="str">
        <f t="shared" si="8"/>
        <v>n/a</v>
      </c>
    </row>
    <row r="122" spans="1:21" x14ac:dyDescent="0.25">
      <c r="A122" s="54" t="s">
        <v>370</v>
      </c>
      <c r="B122" s="61" t="s">
        <v>266</v>
      </c>
      <c r="C122" s="51">
        <v>17.7</v>
      </c>
      <c r="D122" s="55">
        <v>90</v>
      </c>
      <c r="E122" s="55">
        <v>198</v>
      </c>
      <c r="F122" s="55">
        <v>184</v>
      </c>
      <c r="G122" s="55">
        <v>211</v>
      </c>
      <c r="H122" s="55">
        <v>198</v>
      </c>
      <c r="I122" s="55">
        <v>26</v>
      </c>
      <c r="J122" s="55">
        <v>28</v>
      </c>
      <c r="K122" s="55">
        <v>17</v>
      </c>
      <c r="L122" s="55">
        <v>26</v>
      </c>
      <c r="M122" s="55">
        <v>35</v>
      </c>
      <c r="N122" s="55">
        <v>33</v>
      </c>
      <c r="O122" s="55">
        <v>37</v>
      </c>
      <c r="P122" s="55">
        <v>0</v>
      </c>
      <c r="Q122" s="55">
        <v>0</v>
      </c>
      <c r="R122" s="46" t="s">
        <v>635</v>
      </c>
      <c r="S122" s="5">
        <f t="shared" si="7"/>
        <v>16.666666666666668</v>
      </c>
      <c r="T122" s="5">
        <f t="shared" si="9"/>
        <v>1.9774011299435028</v>
      </c>
      <c r="U122" s="6">
        <f t="shared" si="8"/>
        <v>5.6571428571428575</v>
      </c>
    </row>
    <row r="123" spans="1:21" x14ac:dyDescent="0.25">
      <c r="A123" s="45" t="s">
        <v>371</v>
      </c>
      <c r="B123" s="58" t="s">
        <v>266</v>
      </c>
      <c r="C123" s="47">
        <v>17.7</v>
      </c>
      <c r="D123" s="49">
        <v>90</v>
      </c>
      <c r="E123" s="49">
        <v>396</v>
      </c>
      <c r="F123" s="49">
        <v>368</v>
      </c>
      <c r="G123" s="49">
        <v>422</v>
      </c>
      <c r="H123" s="49">
        <v>396</v>
      </c>
      <c r="I123" s="49">
        <v>52</v>
      </c>
      <c r="J123" s="49">
        <v>56</v>
      </c>
      <c r="K123" s="49">
        <v>34</v>
      </c>
      <c r="L123" s="49">
        <v>52</v>
      </c>
      <c r="M123" s="49">
        <v>35</v>
      </c>
      <c r="N123" s="49">
        <v>66</v>
      </c>
      <c r="O123" s="49">
        <v>74</v>
      </c>
      <c r="P123" s="49">
        <v>0</v>
      </c>
      <c r="Q123" s="49">
        <v>0</v>
      </c>
      <c r="R123" s="46" t="s">
        <v>635</v>
      </c>
      <c r="S123" s="5">
        <f t="shared" si="7"/>
        <v>33.333333333333336</v>
      </c>
      <c r="T123" s="5">
        <f t="shared" si="9"/>
        <v>1.9774011299435028</v>
      </c>
      <c r="U123" s="6">
        <f t="shared" si="8"/>
        <v>11.314285714285715</v>
      </c>
    </row>
    <row r="124" spans="1:21" x14ac:dyDescent="0.25">
      <c r="A124" s="54" t="s">
        <v>372</v>
      </c>
      <c r="B124" s="61" t="s">
        <v>213</v>
      </c>
      <c r="C124" s="51">
        <v>1.6</v>
      </c>
      <c r="D124" s="55">
        <v>55</v>
      </c>
      <c r="E124" s="55">
        <v>67</v>
      </c>
      <c r="F124" s="55">
        <v>71</v>
      </c>
      <c r="G124" s="55">
        <v>62</v>
      </c>
      <c r="H124" s="55">
        <v>62</v>
      </c>
      <c r="I124" s="55">
        <v>59</v>
      </c>
      <c r="J124" s="55">
        <v>44</v>
      </c>
      <c r="K124" s="55">
        <v>38</v>
      </c>
      <c r="L124" s="55">
        <v>43</v>
      </c>
      <c r="M124" s="55">
        <v>0</v>
      </c>
      <c r="N124" s="55">
        <v>75</v>
      </c>
      <c r="O124" s="55">
        <v>47</v>
      </c>
      <c r="P124" s="55">
        <v>42</v>
      </c>
      <c r="Q124" s="55">
        <v>50</v>
      </c>
      <c r="R124" s="24" t="s">
        <v>745</v>
      </c>
      <c r="S124" s="5">
        <f t="shared" si="7"/>
        <v>156.875</v>
      </c>
      <c r="T124" s="5">
        <f t="shared" si="9"/>
        <v>0</v>
      </c>
      <c r="U124" s="6" t="str">
        <f t="shared" si="8"/>
        <v>n/a</v>
      </c>
    </row>
    <row r="125" spans="1:21" x14ac:dyDescent="0.25">
      <c r="A125" s="45" t="s">
        <v>373</v>
      </c>
      <c r="B125" s="58" t="s">
        <v>213</v>
      </c>
      <c r="C125" s="47">
        <v>1.6</v>
      </c>
      <c r="D125" s="49">
        <v>55</v>
      </c>
      <c r="E125" s="49">
        <v>100.5</v>
      </c>
      <c r="F125" s="49">
        <v>106.5</v>
      </c>
      <c r="G125" s="49">
        <v>93</v>
      </c>
      <c r="H125" s="49">
        <v>93</v>
      </c>
      <c r="I125" s="49">
        <v>88.5</v>
      </c>
      <c r="J125" s="49">
        <v>66</v>
      </c>
      <c r="K125" s="49">
        <v>57</v>
      </c>
      <c r="L125" s="49">
        <v>64.5</v>
      </c>
      <c r="M125" s="49">
        <v>0</v>
      </c>
      <c r="N125" s="49">
        <v>112.5</v>
      </c>
      <c r="O125" s="49">
        <v>70.5</v>
      </c>
      <c r="P125" s="49">
        <v>63</v>
      </c>
      <c r="Q125" s="49">
        <v>75</v>
      </c>
      <c r="R125" s="24" t="s">
        <v>745</v>
      </c>
      <c r="S125" s="5">
        <f t="shared" si="7"/>
        <v>235.3125</v>
      </c>
      <c r="T125" s="5">
        <f t="shared" si="9"/>
        <v>0</v>
      </c>
      <c r="U125" s="6" t="str">
        <f t="shared" si="8"/>
        <v>n/a</v>
      </c>
    </row>
    <row r="126" spans="1:21" x14ac:dyDescent="0.25">
      <c r="A126" s="54" t="s">
        <v>762</v>
      </c>
      <c r="B126" s="46" t="s">
        <v>808</v>
      </c>
      <c r="C126" s="51">
        <v>1.4</v>
      </c>
      <c r="D126" s="55">
        <v>35</v>
      </c>
      <c r="E126" s="55">
        <v>48</v>
      </c>
      <c r="F126" s="55">
        <v>52</v>
      </c>
      <c r="G126" s="55">
        <v>45</v>
      </c>
      <c r="H126" s="55">
        <v>45</v>
      </c>
      <c r="I126" s="55">
        <v>25</v>
      </c>
      <c r="J126" s="55">
        <v>16</v>
      </c>
      <c r="K126" s="55">
        <v>25</v>
      </c>
      <c r="L126" s="55">
        <v>21</v>
      </c>
      <c r="M126" s="55">
        <v>0</v>
      </c>
      <c r="N126" s="55">
        <v>46</v>
      </c>
      <c r="O126" s="55">
        <v>20</v>
      </c>
      <c r="P126" s="55">
        <v>26</v>
      </c>
      <c r="Q126" s="55">
        <v>28</v>
      </c>
      <c r="R126" s="46" t="s">
        <v>374</v>
      </c>
      <c r="S126" s="5">
        <f t="shared" si="7"/>
        <v>96.428571428571431</v>
      </c>
      <c r="T126" s="5">
        <f t="shared" si="9"/>
        <v>0</v>
      </c>
      <c r="U126" s="6" t="str">
        <f t="shared" ref="U126:U157" si="10">IFERROR(E126/M126,"n/a")</f>
        <v>n/a</v>
      </c>
    </row>
    <row r="127" spans="1:21" x14ac:dyDescent="0.25">
      <c r="A127" s="45" t="s">
        <v>763</v>
      </c>
      <c r="B127" s="46" t="s">
        <v>808</v>
      </c>
      <c r="C127" s="47">
        <v>1.4</v>
      </c>
      <c r="D127" s="49">
        <v>35</v>
      </c>
      <c r="E127" s="49">
        <v>72</v>
      </c>
      <c r="F127" s="49">
        <v>78</v>
      </c>
      <c r="G127" s="49">
        <v>67.5</v>
      </c>
      <c r="H127" s="49">
        <v>67.5</v>
      </c>
      <c r="I127" s="49">
        <v>37.5</v>
      </c>
      <c r="J127" s="49">
        <v>24</v>
      </c>
      <c r="K127" s="49">
        <v>37.5</v>
      </c>
      <c r="L127" s="49">
        <v>31.5</v>
      </c>
      <c r="M127" s="49">
        <v>0</v>
      </c>
      <c r="N127" s="49">
        <v>69</v>
      </c>
      <c r="O127" s="49">
        <v>30</v>
      </c>
      <c r="P127" s="49">
        <v>39</v>
      </c>
      <c r="Q127" s="49">
        <v>42</v>
      </c>
      <c r="R127" s="46" t="s">
        <v>374</v>
      </c>
      <c r="S127" s="5">
        <f t="shared" si="7"/>
        <v>144.64285714285714</v>
      </c>
      <c r="T127" s="5">
        <f t="shared" si="9"/>
        <v>0</v>
      </c>
      <c r="U127" s="6" t="str">
        <f t="shared" si="10"/>
        <v>n/a</v>
      </c>
    </row>
    <row r="128" spans="1:21" x14ac:dyDescent="0.25">
      <c r="A128" s="54" t="s">
        <v>375</v>
      </c>
      <c r="B128" s="61" t="s">
        <v>213</v>
      </c>
      <c r="C128" s="51">
        <v>3.5</v>
      </c>
      <c r="D128" s="55">
        <v>50</v>
      </c>
      <c r="E128" s="55">
        <v>44</v>
      </c>
      <c r="F128" s="55">
        <v>47</v>
      </c>
      <c r="G128" s="55">
        <v>43</v>
      </c>
      <c r="H128" s="55">
        <v>43</v>
      </c>
      <c r="I128" s="55">
        <v>25</v>
      </c>
      <c r="J128" s="55">
        <v>21</v>
      </c>
      <c r="K128" s="55">
        <v>23</v>
      </c>
      <c r="L128" s="55">
        <v>44</v>
      </c>
      <c r="M128" s="55">
        <v>0</v>
      </c>
      <c r="N128" s="55">
        <v>22</v>
      </c>
      <c r="O128" s="55">
        <v>22</v>
      </c>
      <c r="P128" s="55">
        <v>29</v>
      </c>
      <c r="Q128" s="55">
        <v>29</v>
      </c>
      <c r="R128" s="50" t="s">
        <v>376</v>
      </c>
      <c r="S128" s="5">
        <f t="shared" si="7"/>
        <v>44.857142857142854</v>
      </c>
      <c r="T128" s="5">
        <f t="shared" si="9"/>
        <v>0</v>
      </c>
      <c r="U128" s="6" t="str">
        <f t="shared" si="10"/>
        <v>n/a</v>
      </c>
    </row>
    <row r="129" spans="1:21" x14ac:dyDescent="0.25">
      <c r="A129" s="45" t="s">
        <v>377</v>
      </c>
      <c r="B129" s="58" t="s">
        <v>213</v>
      </c>
      <c r="C129" s="47">
        <v>3.5</v>
      </c>
      <c r="D129" s="49">
        <v>50</v>
      </c>
      <c r="E129" s="49">
        <v>88</v>
      </c>
      <c r="F129" s="49">
        <v>94</v>
      </c>
      <c r="G129" s="49">
        <v>86</v>
      </c>
      <c r="H129" s="49">
        <v>86</v>
      </c>
      <c r="I129" s="49">
        <v>50</v>
      </c>
      <c r="J129" s="49">
        <v>42</v>
      </c>
      <c r="K129" s="49">
        <v>46</v>
      </c>
      <c r="L129" s="49">
        <v>88</v>
      </c>
      <c r="M129" s="49">
        <v>0</v>
      </c>
      <c r="N129" s="49">
        <v>44</v>
      </c>
      <c r="O129" s="49">
        <v>44</v>
      </c>
      <c r="P129" s="49">
        <v>58</v>
      </c>
      <c r="Q129" s="49">
        <v>58</v>
      </c>
      <c r="R129" s="46" t="s">
        <v>376</v>
      </c>
      <c r="S129" s="5">
        <f t="shared" si="7"/>
        <v>89.714285714285708</v>
      </c>
      <c r="T129" s="5">
        <f t="shared" si="9"/>
        <v>0</v>
      </c>
      <c r="U129" s="6" t="str">
        <f t="shared" si="10"/>
        <v>n/a</v>
      </c>
    </row>
    <row r="130" spans="1:21" x14ac:dyDescent="0.25">
      <c r="A130" s="54" t="s">
        <v>378</v>
      </c>
      <c r="B130" s="59" t="s">
        <v>266</v>
      </c>
      <c r="C130" s="47">
        <v>29.8</v>
      </c>
      <c r="D130" s="49">
        <v>45</v>
      </c>
      <c r="E130" s="49">
        <v>150</v>
      </c>
      <c r="F130" s="49">
        <v>139</v>
      </c>
      <c r="G130" s="49">
        <v>161</v>
      </c>
      <c r="H130" s="49">
        <v>150</v>
      </c>
      <c r="I130" s="49">
        <v>22</v>
      </c>
      <c r="J130" s="49">
        <v>24</v>
      </c>
      <c r="K130" s="49">
        <v>17</v>
      </c>
      <c r="L130" s="49">
        <v>22</v>
      </c>
      <c r="M130" s="49">
        <v>28</v>
      </c>
      <c r="N130" s="49">
        <v>12</v>
      </c>
      <c r="O130" s="49">
        <v>38</v>
      </c>
      <c r="P130" s="49">
        <v>0</v>
      </c>
      <c r="Q130" s="49">
        <v>0</v>
      </c>
      <c r="R130" s="24" t="s">
        <v>749</v>
      </c>
      <c r="S130" s="5">
        <f t="shared" si="7"/>
        <v>7.8859060402684564</v>
      </c>
      <c r="T130" s="5">
        <f t="shared" si="9"/>
        <v>0.93959731543624159</v>
      </c>
      <c r="U130" s="6">
        <f t="shared" si="10"/>
        <v>5.3571428571428568</v>
      </c>
    </row>
    <row r="131" spans="1:21" x14ac:dyDescent="0.25">
      <c r="A131" s="45" t="s">
        <v>379</v>
      </c>
      <c r="B131" s="58" t="s">
        <v>266</v>
      </c>
      <c r="C131" s="47">
        <v>29.8</v>
      </c>
      <c r="D131" s="49">
        <v>45</v>
      </c>
      <c r="E131" s="49">
        <v>300</v>
      </c>
      <c r="F131" s="49">
        <v>278</v>
      </c>
      <c r="G131" s="49">
        <v>322</v>
      </c>
      <c r="H131" s="49">
        <v>300</v>
      </c>
      <c r="I131" s="49">
        <v>44</v>
      </c>
      <c r="J131" s="49">
        <v>48</v>
      </c>
      <c r="K131" s="49">
        <v>34</v>
      </c>
      <c r="L131" s="49">
        <v>44</v>
      </c>
      <c r="M131" s="49">
        <v>28</v>
      </c>
      <c r="N131" s="49">
        <v>24</v>
      </c>
      <c r="O131" s="49">
        <v>76</v>
      </c>
      <c r="P131" s="49">
        <v>0</v>
      </c>
      <c r="Q131" s="49">
        <v>0</v>
      </c>
      <c r="R131" s="24" t="s">
        <v>749</v>
      </c>
      <c r="S131" s="5">
        <f t="shared" si="7"/>
        <v>15.771812080536913</v>
      </c>
      <c r="T131" s="5">
        <f t="shared" ref="T131:T162" si="11">M131/C131</f>
        <v>0.93959731543624159</v>
      </c>
      <c r="U131" s="6">
        <f t="shared" si="10"/>
        <v>10.714285714285714</v>
      </c>
    </row>
    <row r="132" spans="1:21" x14ac:dyDescent="0.25">
      <c r="A132" s="54" t="s">
        <v>380</v>
      </c>
      <c r="B132" s="59" t="s">
        <v>266</v>
      </c>
      <c r="C132" s="47">
        <v>16.399999999999999</v>
      </c>
      <c r="D132" s="49">
        <v>20</v>
      </c>
      <c r="E132" s="49">
        <v>181</v>
      </c>
      <c r="F132" s="49">
        <v>170</v>
      </c>
      <c r="G132" s="49">
        <v>189</v>
      </c>
      <c r="H132" s="49">
        <v>181</v>
      </c>
      <c r="I132" s="49">
        <v>20</v>
      </c>
      <c r="J132" s="49">
        <v>20</v>
      </c>
      <c r="K132" s="49">
        <v>15</v>
      </c>
      <c r="L132" s="49">
        <v>20</v>
      </c>
      <c r="M132" s="49">
        <v>40</v>
      </c>
      <c r="N132" s="49">
        <v>16</v>
      </c>
      <c r="O132" s="49">
        <v>34</v>
      </c>
      <c r="P132" s="49">
        <v>0</v>
      </c>
      <c r="Q132" s="49">
        <v>0</v>
      </c>
      <c r="R132" s="24" t="s">
        <v>745</v>
      </c>
      <c r="S132" s="5">
        <f t="shared" ref="S132:S187" si="12">(E132+I132+J132+K132+L132)/C132</f>
        <v>15.609756097560977</v>
      </c>
      <c r="T132" s="5">
        <f t="shared" si="11"/>
        <v>2.4390243902439028</v>
      </c>
      <c r="U132" s="6">
        <f t="shared" si="10"/>
        <v>4.5250000000000004</v>
      </c>
    </row>
    <row r="133" spans="1:21" x14ac:dyDescent="0.25">
      <c r="A133" s="45" t="s">
        <v>381</v>
      </c>
      <c r="B133" s="58" t="s">
        <v>266</v>
      </c>
      <c r="C133" s="47">
        <v>16.399999999999999</v>
      </c>
      <c r="D133" s="49">
        <v>20</v>
      </c>
      <c r="E133" s="49">
        <v>362</v>
      </c>
      <c r="F133" s="49">
        <v>340</v>
      </c>
      <c r="G133" s="49">
        <v>378</v>
      </c>
      <c r="H133" s="49">
        <v>362</v>
      </c>
      <c r="I133" s="49">
        <v>40</v>
      </c>
      <c r="J133" s="49">
        <v>40</v>
      </c>
      <c r="K133" s="49">
        <v>30</v>
      </c>
      <c r="L133" s="49">
        <v>40</v>
      </c>
      <c r="M133" s="49">
        <v>40</v>
      </c>
      <c r="N133" s="49">
        <v>32</v>
      </c>
      <c r="O133" s="49">
        <v>68</v>
      </c>
      <c r="P133" s="49">
        <v>0</v>
      </c>
      <c r="Q133" s="49">
        <v>0</v>
      </c>
      <c r="R133" s="24" t="s">
        <v>745</v>
      </c>
      <c r="S133" s="5">
        <f t="shared" si="12"/>
        <v>31.219512195121954</v>
      </c>
      <c r="T133" s="5">
        <f t="shared" si="11"/>
        <v>2.4390243902439028</v>
      </c>
      <c r="U133" s="6">
        <f t="shared" si="10"/>
        <v>9.0500000000000007</v>
      </c>
    </row>
    <row r="134" spans="1:21" x14ac:dyDescent="0.25">
      <c r="A134" s="54" t="s">
        <v>382</v>
      </c>
      <c r="B134" s="59" t="s">
        <v>213</v>
      </c>
      <c r="C134" s="47">
        <v>5.9</v>
      </c>
      <c r="D134" s="49">
        <v>70</v>
      </c>
      <c r="E134" s="49">
        <v>65</v>
      </c>
      <c r="F134" s="49">
        <v>67</v>
      </c>
      <c r="G134" s="49">
        <v>63</v>
      </c>
      <c r="H134" s="49">
        <v>63</v>
      </c>
      <c r="I134" s="49">
        <v>21</v>
      </c>
      <c r="J134" s="49">
        <v>14</v>
      </c>
      <c r="K134" s="49">
        <v>26</v>
      </c>
      <c r="L134" s="49">
        <v>22</v>
      </c>
      <c r="M134" s="49">
        <v>0</v>
      </c>
      <c r="N134" s="49">
        <v>23</v>
      </c>
      <c r="O134" s="49">
        <v>21</v>
      </c>
      <c r="P134" s="49">
        <v>0</v>
      </c>
      <c r="Q134" s="49">
        <v>0</v>
      </c>
      <c r="R134" s="24" t="s">
        <v>745</v>
      </c>
      <c r="S134" s="5">
        <f t="shared" si="12"/>
        <v>25.084745762711862</v>
      </c>
      <c r="T134" s="5">
        <f t="shared" si="11"/>
        <v>0</v>
      </c>
      <c r="U134" s="6" t="str">
        <f t="shared" si="10"/>
        <v>n/a</v>
      </c>
    </row>
    <row r="135" spans="1:21" x14ac:dyDescent="0.25">
      <c r="A135" s="45" t="s">
        <v>383</v>
      </c>
      <c r="B135" s="58" t="s">
        <v>213</v>
      </c>
      <c r="C135" s="47">
        <v>5.9</v>
      </c>
      <c r="D135" s="49">
        <v>70</v>
      </c>
      <c r="E135" s="49">
        <v>97.5</v>
      </c>
      <c r="F135" s="49">
        <v>100.5</v>
      </c>
      <c r="G135" s="49">
        <v>94.5</v>
      </c>
      <c r="H135" s="49">
        <v>94.5</v>
      </c>
      <c r="I135" s="49">
        <v>31.5</v>
      </c>
      <c r="J135" s="49">
        <v>21</v>
      </c>
      <c r="K135" s="49">
        <v>39</v>
      </c>
      <c r="L135" s="49">
        <v>33</v>
      </c>
      <c r="M135" s="49">
        <v>0</v>
      </c>
      <c r="N135" s="49">
        <v>34.5</v>
      </c>
      <c r="O135" s="49">
        <v>31.5</v>
      </c>
      <c r="P135" s="49">
        <v>0</v>
      </c>
      <c r="Q135" s="49">
        <v>0</v>
      </c>
      <c r="R135" s="24" t="s">
        <v>745</v>
      </c>
      <c r="S135" s="5">
        <f t="shared" si="12"/>
        <v>37.627118644067792</v>
      </c>
      <c r="T135" s="5">
        <f t="shared" si="11"/>
        <v>0</v>
      </c>
      <c r="U135" s="6" t="str">
        <f t="shared" si="10"/>
        <v>n/a</v>
      </c>
    </row>
    <row r="136" spans="1:21" x14ac:dyDescent="0.25">
      <c r="A136" s="54" t="s">
        <v>384</v>
      </c>
      <c r="B136" s="24" t="s">
        <v>213</v>
      </c>
      <c r="C136" s="47">
        <v>3.8</v>
      </c>
      <c r="D136" s="49">
        <v>45</v>
      </c>
      <c r="E136" s="49">
        <v>25</v>
      </c>
      <c r="F136" s="49">
        <v>28</v>
      </c>
      <c r="G136" s="49">
        <v>24</v>
      </c>
      <c r="H136" s="49">
        <v>24</v>
      </c>
      <c r="I136" s="49">
        <v>12</v>
      </c>
      <c r="J136" s="49">
        <v>13</v>
      </c>
      <c r="K136" s="49">
        <v>16</v>
      </c>
      <c r="L136" s="49">
        <v>11</v>
      </c>
      <c r="M136" s="49">
        <v>0</v>
      </c>
      <c r="N136" s="49">
        <v>18</v>
      </c>
      <c r="O136" s="49">
        <v>15</v>
      </c>
      <c r="P136" s="49">
        <v>0</v>
      </c>
      <c r="Q136" s="49">
        <v>0</v>
      </c>
      <c r="R136" s="24" t="s">
        <v>745</v>
      </c>
      <c r="S136" s="5">
        <f t="shared" si="12"/>
        <v>20.263157894736842</v>
      </c>
      <c r="T136" s="5">
        <f t="shared" si="11"/>
        <v>0</v>
      </c>
      <c r="U136" s="6" t="str">
        <f t="shared" si="10"/>
        <v>n/a</v>
      </c>
    </row>
    <row r="137" spans="1:21" x14ac:dyDescent="0.25">
      <c r="A137" s="45" t="s">
        <v>385</v>
      </c>
      <c r="B137" s="24" t="s">
        <v>213</v>
      </c>
      <c r="C137" s="47">
        <v>3.8</v>
      </c>
      <c r="D137" s="49">
        <v>45</v>
      </c>
      <c r="E137" s="49">
        <v>50</v>
      </c>
      <c r="F137" s="49">
        <v>56</v>
      </c>
      <c r="G137" s="49">
        <v>48</v>
      </c>
      <c r="H137" s="49">
        <v>48</v>
      </c>
      <c r="I137" s="49">
        <v>24</v>
      </c>
      <c r="J137" s="49">
        <v>26</v>
      </c>
      <c r="K137" s="49">
        <v>32</v>
      </c>
      <c r="L137" s="49">
        <v>22</v>
      </c>
      <c r="M137" s="49">
        <v>0</v>
      </c>
      <c r="N137" s="49">
        <v>36</v>
      </c>
      <c r="O137" s="49">
        <v>30</v>
      </c>
      <c r="P137" s="49">
        <v>0</v>
      </c>
      <c r="Q137" s="49">
        <v>0</v>
      </c>
      <c r="R137" s="24" t="s">
        <v>745</v>
      </c>
      <c r="S137" s="5">
        <f t="shared" si="12"/>
        <v>40.526315789473685</v>
      </c>
      <c r="T137" s="5">
        <f t="shared" si="11"/>
        <v>0</v>
      </c>
      <c r="U137" s="6" t="str">
        <f t="shared" si="10"/>
        <v>n/a</v>
      </c>
    </row>
    <row r="138" spans="1:21" x14ac:dyDescent="0.25">
      <c r="A138" s="54" t="s">
        <v>386</v>
      </c>
      <c r="B138" s="59" t="s">
        <v>213</v>
      </c>
      <c r="C138" s="47">
        <v>6.2</v>
      </c>
      <c r="D138" s="49">
        <v>55</v>
      </c>
      <c r="E138" s="49">
        <v>75</v>
      </c>
      <c r="F138" s="49">
        <v>77</v>
      </c>
      <c r="G138" s="49">
        <v>77</v>
      </c>
      <c r="H138" s="49">
        <v>70</v>
      </c>
      <c r="I138" s="49">
        <v>31</v>
      </c>
      <c r="J138" s="49">
        <v>39</v>
      </c>
      <c r="K138" s="49">
        <v>28</v>
      </c>
      <c r="L138" s="49">
        <v>35</v>
      </c>
      <c r="M138" s="49">
        <v>0</v>
      </c>
      <c r="N138" s="49">
        <v>12</v>
      </c>
      <c r="O138" s="49">
        <v>9</v>
      </c>
      <c r="P138" s="49">
        <v>25</v>
      </c>
      <c r="Q138" s="49">
        <v>32</v>
      </c>
      <c r="R138" s="24" t="s">
        <v>745</v>
      </c>
      <c r="S138" s="5">
        <f t="shared" si="12"/>
        <v>33.548387096774192</v>
      </c>
      <c r="T138" s="5">
        <f t="shared" si="11"/>
        <v>0</v>
      </c>
      <c r="U138" s="6" t="str">
        <f t="shared" si="10"/>
        <v>n/a</v>
      </c>
    </row>
    <row r="139" spans="1:21" x14ac:dyDescent="0.25">
      <c r="A139" s="45" t="s">
        <v>387</v>
      </c>
      <c r="B139" s="58" t="s">
        <v>213</v>
      </c>
      <c r="C139" s="47">
        <v>6.2</v>
      </c>
      <c r="D139" s="49">
        <v>55</v>
      </c>
      <c r="E139" s="49">
        <v>112.5</v>
      </c>
      <c r="F139" s="49">
        <v>115.5</v>
      </c>
      <c r="G139" s="49">
        <v>115.5</v>
      </c>
      <c r="H139" s="49">
        <v>105</v>
      </c>
      <c r="I139" s="49">
        <v>46.5</v>
      </c>
      <c r="J139" s="49">
        <v>58.5</v>
      </c>
      <c r="K139" s="49">
        <v>42</v>
      </c>
      <c r="L139" s="49">
        <v>52.5</v>
      </c>
      <c r="M139" s="49">
        <v>0</v>
      </c>
      <c r="N139" s="49">
        <v>18</v>
      </c>
      <c r="O139" s="49">
        <v>13.5</v>
      </c>
      <c r="P139" s="49">
        <v>37.5</v>
      </c>
      <c r="Q139" s="49">
        <v>48</v>
      </c>
      <c r="R139" s="24" t="s">
        <v>745</v>
      </c>
      <c r="S139" s="5">
        <f t="shared" si="12"/>
        <v>50.322580645161288</v>
      </c>
      <c r="T139" s="5">
        <f t="shared" si="11"/>
        <v>0</v>
      </c>
      <c r="U139" s="6" t="str">
        <f t="shared" si="10"/>
        <v>n/a</v>
      </c>
    </row>
    <row r="140" spans="1:21" x14ac:dyDescent="0.25">
      <c r="A140" s="54" t="s">
        <v>388</v>
      </c>
      <c r="B140" s="59" t="s">
        <v>213</v>
      </c>
      <c r="C140" s="47">
        <v>2.8</v>
      </c>
      <c r="D140" s="49">
        <v>50</v>
      </c>
      <c r="E140" s="49">
        <v>53</v>
      </c>
      <c r="F140" s="49">
        <v>55</v>
      </c>
      <c r="G140" s="49">
        <v>52</v>
      </c>
      <c r="H140" s="49">
        <v>52</v>
      </c>
      <c r="I140" s="49">
        <v>53</v>
      </c>
      <c r="J140" s="49">
        <v>33</v>
      </c>
      <c r="K140" s="49">
        <v>46</v>
      </c>
      <c r="L140" s="49">
        <v>37</v>
      </c>
      <c r="M140" s="49">
        <v>0</v>
      </c>
      <c r="N140" s="49">
        <v>22</v>
      </c>
      <c r="O140" s="49">
        <v>21</v>
      </c>
      <c r="P140" s="49">
        <v>26</v>
      </c>
      <c r="Q140" s="49">
        <v>26</v>
      </c>
      <c r="R140" s="24" t="s">
        <v>745</v>
      </c>
      <c r="S140" s="5">
        <f t="shared" si="12"/>
        <v>79.285714285714292</v>
      </c>
      <c r="T140" s="5">
        <f t="shared" si="11"/>
        <v>0</v>
      </c>
      <c r="U140" s="6" t="str">
        <f t="shared" si="10"/>
        <v>n/a</v>
      </c>
    </row>
    <row r="141" spans="1:21" x14ac:dyDescent="0.25">
      <c r="A141" s="45" t="s">
        <v>389</v>
      </c>
      <c r="B141" s="58" t="s">
        <v>213</v>
      </c>
      <c r="C141" s="47">
        <v>2.8</v>
      </c>
      <c r="D141" s="49">
        <v>50</v>
      </c>
      <c r="E141" s="49">
        <v>106</v>
      </c>
      <c r="F141" s="49">
        <v>110</v>
      </c>
      <c r="G141" s="49">
        <v>104</v>
      </c>
      <c r="H141" s="49">
        <v>104</v>
      </c>
      <c r="I141" s="49">
        <v>106</v>
      </c>
      <c r="J141" s="49">
        <v>66</v>
      </c>
      <c r="K141" s="49">
        <v>92</v>
      </c>
      <c r="L141" s="49">
        <v>74</v>
      </c>
      <c r="M141" s="49">
        <v>0</v>
      </c>
      <c r="N141" s="49">
        <v>44</v>
      </c>
      <c r="O141" s="49">
        <v>42</v>
      </c>
      <c r="P141" s="49">
        <v>52</v>
      </c>
      <c r="Q141" s="49">
        <v>52</v>
      </c>
      <c r="R141" s="24" t="s">
        <v>745</v>
      </c>
      <c r="S141" s="5">
        <f t="shared" si="12"/>
        <v>158.57142857142858</v>
      </c>
      <c r="T141" s="5">
        <f t="shared" si="11"/>
        <v>0</v>
      </c>
      <c r="U141" s="6" t="str">
        <f t="shared" si="10"/>
        <v>n/a</v>
      </c>
    </row>
    <row r="142" spans="1:21" x14ac:dyDescent="0.25">
      <c r="A142" s="54" t="s">
        <v>390</v>
      </c>
      <c r="B142" s="46" t="s">
        <v>808</v>
      </c>
      <c r="C142" s="47">
        <v>2.2000000000000002</v>
      </c>
      <c r="D142" s="49">
        <v>25</v>
      </c>
      <c r="E142" s="49">
        <v>11</v>
      </c>
      <c r="F142" s="49">
        <v>12</v>
      </c>
      <c r="G142" s="49">
        <v>11</v>
      </c>
      <c r="H142" s="49">
        <v>11</v>
      </c>
      <c r="I142" s="49">
        <v>11</v>
      </c>
      <c r="J142" s="49">
        <v>11</v>
      </c>
      <c r="K142" s="49">
        <v>17</v>
      </c>
      <c r="L142" s="49">
        <v>13</v>
      </c>
      <c r="M142" s="49">
        <v>0</v>
      </c>
      <c r="N142" s="49">
        <v>13</v>
      </c>
      <c r="O142" s="49">
        <v>10</v>
      </c>
      <c r="P142" s="49">
        <v>0</v>
      </c>
      <c r="Q142" s="49">
        <v>0</v>
      </c>
      <c r="R142" s="24" t="s">
        <v>431</v>
      </c>
      <c r="S142" s="5">
        <f t="shared" si="12"/>
        <v>28.636363636363633</v>
      </c>
      <c r="T142" s="5">
        <f t="shared" si="11"/>
        <v>0</v>
      </c>
      <c r="U142" s="6" t="str">
        <f t="shared" si="10"/>
        <v>n/a</v>
      </c>
    </row>
    <row r="143" spans="1:21" x14ac:dyDescent="0.25">
      <c r="A143" s="45" t="s">
        <v>391</v>
      </c>
      <c r="B143" s="46" t="s">
        <v>808</v>
      </c>
      <c r="C143" s="47">
        <v>2.2000000000000002</v>
      </c>
      <c r="D143" s="49">
        <v>25</v>
      </c>
      <c r="E143" s="49">
        <v>22</v>
      </c>
      <c r="F143" s="49">
        <v>24</v>
      </c>
      <c r="G143" s="49">
        <v>22</v>
      </c>
      <c r="H143" s="49">
        <v>22</v>
      </c>
      <c r="I143" s="49">
        <v>22</v>
      </c>
      <c r="J143" s="49">
        <v>22</v>
      </c>
      <c r="K143" s="49">
        <v>34</v>
      </c>
      <c r="L143" s="49">
        <v>26</v>
      </c>
      <c r="M143" s="49">
        <v>0</v>
      </c>
      <c r="N143" s="49">
        <v>26</v>
      </c>
      <c r="O143" s="49">
        <v>20</v>
      </c>
      <c r="P143" s="49">
        <v>0</v>
      </c>
      <c r="Q143" s="49">
        <v>0</v>
      </c>
      <c r="R143" s="24" t="s">
        <v>431</v>
      </c>
      <c r="S143" s="5">
        <f t="shared" si="12"/>
        <v>57.272727272727266</v>
      </c>
      <c r="T143" s="5">
        <f t="shared" si="11"/>
        <v>0</v>
      </c>
      <c r="U143" s="6" t="str">
        <f t="shared" si="10"/>
        <v>n/a</v>
      </c>
    </row>
    <row r="144" spans="1:21" x14ac:dyDescent="0.25">
      <c r="A144" s="54" t="s">
        <v>392</v>
      </c>
      <c r="B144" s="61" t="s">
        <v>213</v>
      </c>
      <c r="C144" s="51">
        <v>1.5</v>
      </c>
      <c r="D144" s="55">
        <v>55</v>
      </c>
      <c r="E144" s="55">
        <v>34</v>
      </c>
      <c r="F144" s="55">
        <v>35</v>
      </c>
      <c r="G144" s="55">
        <v>33</v>
      </c>
      <c r="H144" s="55">
        <v>33</v>
      </c>
      <c r="I144" s="55">
        <v>16</v>
      </c>
      <c r="J144" s="55">
        <v>15</v>
      </c>
      <c r="K144" s="55">
        <v>15</v>
      </c>
      <c r="L144" s="55">
        <v>26</v>
      </c>
      <c r="M144" s="55">
        <v>0</v>
      </c>
      <c r="N144" s="55">
        <v>12</v>
      </c>
      <c r="O144" s="55">
        <v>11</v>
      </c>
      <c r="P144" s="55">
        <v>23</v>
      </c>
      <c r="Q144" s="55">
        <v>47</v>
      </c>
      <c r="R144" s="24" t="s">
        <v>393</v>
      </c>
      <c r="S144" s="5">
        <f t="shared" si="12"/>
        <v>70.666666666666671</v>
      </c>
      <c r="T144" s="5">
        <f t="shared" si="11"/>
        <v>0</v>
      </c>
      <c r="U144" s="6" t="str">
        <f t="shared" si="10"/>
        <v>n/a</v>
      </c>
    </row>
    <row r="145" spans="1:21" x14ac:dyDescent="0.25">
      <c r="A145" s="45" t="s">
        <v>394</v>
      </c>
      <c r="B145" s="58" t="s">
        <v>213</v>
      </c>
      <c r="C145" s="47">
        <v>1.5</v>
      </c>
      <c r="D145" s="49">
        <v>55</v>
      </c>
      <c r="E145" s="49">
        <v>68</v>
      </c>
      <c r="F145" s="49">
        <v>70</v>
      </c>
      <c r="G145" s="49">
        <v>66</v>
      </c>
      <c r="H145" s="49">
        <v>66</v>
      </c>
      <c r="I145" s="49">
        <v>32</v>
      </c>
      <c r="J145" s="49">
        <v>30</v>
      </c>
      <c r="K145" s="49">
        <v>30</v>
      </c>
      <c r="L145" s="49">
        <v>52</v>
      </c>
      <c r="M145" s="49">
        <v>0</v>
      </c>
      <c r="N145" s="49">
        <v>24</v>
      </c>
      <c r="O145" s="49">
        <v>22</v>
      </c>
      <c r="P145" s="49">
        <v>46</v>
      </c>
      <c r="Q145" s="49">
        <v>94</v>
      </c>
      <c r="R145" s="24" t="s">
        <v>393</v>
      </c>
      <c r="S145" s="5">
        <f t="shared" si="12"/>
        <v>141.33333333333334</v>
      </c>
      <c r="T145" s="5">
        <f t="shared" si="11"/>
        <v>0</v>
      </c>
      <c r="U145" s="6" t="str">
        <f t="shared" si="10"/>
        <v>n/a</v>
      </c>
    </row>
    <row r="146" spans="1:21" x14ac:dyDescent="0.25">
      <c r="A146" s="54" t="s">
        <v>395</v>
      </c>
      <c r="B146" s="59" t="s">
        <v>266</v>
      </c>
      <c r="C146" s="47">
        <v>9.1999999999999993</v>
      </c>
      <c r="D146" s="49">
        <v>70</v>
      </c>
      <c r="E146" s="49">
        <v>79</v>
      </c>
      <c r="F146" s="49">
        <v>74</v>
      </c>
      <c r="G146" s="49">
        <v>82</v>
      </c>
      <c r="H146" s="49">
        <v>80</v>
      </c>
      <c r="I146" s="49">
        <v>24</v>
      </c>
      <c r="J146" s="49">
        <v>25</v>
      </c>
      <c r="K146" s="49">
        <v>17</v>
      </c>
      <c r="L146" s="49">
        <v>24</v>
      </c>
      <c r="M146" s="49">
        <v>16</v>
      </c>
      <c r="N146" s="49">
        <v>21</v>
      </c>
      <c r="O146" s="49">
        <v>23</v>
      </c>
      <c r="P146" s="49">
        <v>0</v>
      </c>
      <c r="Q146" s="49">
        <v>0</v>
      </c>
      <c r="R146" s="24" t="s">
        <v>745</v>
      </c>
      <c r="S146" s="5">
        <f t="shared" si="12"/>
        <v>18.369565217391305</v>
      </c>
      <c r="T146" s="5">
        <f t="shared" si="11"/>
        <v>1.7391304347826089</v>
      </c>
      <c r="U146" s="6">
        <f t="shared" si="10"/>
        <v>4.9375</v>
      </c>
    </row>
    <row r="147" spans="1:21" x14ac:dyDescent="0.25">
      <c r="A147" s="45" t="s">
        <v>396</v>
      </c>
      <c r="B147" s="58" t="s">
        <v>266</v>
      </c>
      <c r="C147" s="47">
        <v>9.1999999999999993</v>
      </c>
      <c r="D147" s="49">
        <v>70</v>
      </c>
      <c r="E147" s="49">
        <v>158</v>
      </c>
      <c r="F147" s="49">
        <v>148</v>
      </c>
      <c r="G147" s="49">
        <v>164</v>
      </c>
      <c r="H147" s="49">
        <v>160</v>
      </c>
      <c r="I147" s="49">
        <v>48</v>
      </c>
      <c r="J147" s="49">
        <v>50</v>
      </c>
      <c r="K147" s="49">
        <v>34</v>
      </c>
      <c r="L147" s="49">
        <v>48</v>
      </c>
      <c r="M147" s="49">
        <v>16</v>
      </c>
      <c r="N147" s="49">
        <v>42</v>
      </c>
      <c r="O147" s="49">
        <v>46</v>
      </c>
      <c r="P147" s="49">
        <v>0</v>
      </c>
      <c r="Q147" s="49">
        <v>0</v>
      </c>
      <c r="R147" s="24" t="s">
        <v>745</v>
      </c>
      <c r="S147" s="5">
        <f t="shared" si="12"/>
        <v>36.739130434782609</v>
      </c>
      <c r="T147" s="5">
        <f t="shared" si="11"/>
        <v>1.7391304347826089</v>
      </c>
      <c r="U147" s="6">
        <f t="shared" si="10"/>
        <v>9.875</v>
      </c>
    </row>
    <row r="148" spans="1:21" x14ac:dyDescent="0.25">
      <c r="A148" s="54" t="s">
        <v>397</v>
      </c>
      <c r="B148" s="59" t="s">
        <v>266</v>
      </c>
      <c r="C148" s="47">
        <v>11.2</v>
      </c>
      <c r="D148" s="49">
        <v>75</v>
      </c>
      <c r="E148" s="49">
        <v>101</v>
      </c>
      <c r="F148" s="49">
        <v>88</v>
      </c>
      <c r="G148" s="49">
        <v>112</v>
      </c>
      <c r="H148" s="49">
        <v>105</v>
      </c>
      <c r="I148" s="49">
        <v>23</v>
      </c>
      <c r="J148" s="49">
        <v>29</v>
      </c>
      <c r="K148" s="49">
        <v>16</v>
      </c>
      <c r="L148" s="49">
        <v>23</v>
      </c>
      <c r="M148" s="49">
        <v>18</v>
      </c>
      <c r="N148" s="49">
        <v>13</v>
      </c>
      <c r="O148" s="49">
        <v>29</v>
      </c>
      <c r="P148" s="49">
        <v>0</v>
      </c>
      <c r="Q148" s="49">
        <v>0</v>
      </c>
      <c r="R148" s="24" t="s">
        <v>745</v>
      </c>
      <c r="S148" s="5">
        <f t="shared" si="12"/>
        <v>17.142857142857142</v>
      </c>
      <c r="T148" s="5">
        <f t="shared" si="11"/>
        <v>1.6071428571428572</v>
      </c>
      <c r="U148" s="6">
        <f t="shared" si="10"/>
        <v>5.6111111111111107</v>
      </c>
    </row>
    <row r="149" spans="1:21" x14ac:dyDescent="0.25">
      <c r="A149" s="45" t="s">
        <v>398</v>
      </c>
      <c r="B149" s="58" t="s">
        <v>266</v>
      </c>
      <c r="C149" s="47">
        <v>11.2</v>
      </c>
      <c r="D149" s="49">
        <v>75</v>
      </c>
      <c r="E149" s="49">
        <v>202</v>
      </c>
      <c r="F149" s="49">
        <v>176</v>
      </c>
      <c r="G149" s="49">
        <v>224</v>
      </c>
      <c r="H149" s="49">
        <v>210</v>
      </c>
      <c r="I149" s="49">
        <v>46</v>
      </c>
      <c r="J149" s="49">
        <v>58</v>
      </c>
      <c r="K149" s="49">
        <v>32</v>
      </c>
      <c r="L149" s="49">
        <v>46</v>
      </c>
      <c r="M149" s="49">
        <v>18</v>
      </c>
      <c r="N149" s="49">
        <v>26</v>
      </c>
      <c r="O149" s="49">
        <v>58</v>
      </c>
      <c r="P149" s="49">
        <v>0</v>
      </c>
      <c r="Q149" s="49">
        <v>0</v>
      </c>
      <c r="R149" s="24" t="s">
        <v>745</v>
      </c>
      <c r="S149" s="5">
        <f t="shared" si="12"/>
        <v>34.285714285714285</v>
      </c>
      <c r="T149" s="5">
        <f t="shared" si="11"/>
        <v>1.6071428571428572</v>
      </c>
      <c r="U149" s="6">
        <f t="shared" si="10"/>
        <v>11.222222222222221</v>
      </c>
    </row>
    <row r="150" spans="1:21" x14ac:dyDescent="0.25">
      <c r="A150" s="54" t="s">
        <v>399</v>
      </c>
      <c r="B150" s="59" t="s">
        <v>266</v>
      </c>
      <c r="C150" s="47">
        <v>10.5</v>
      </c>
      <c r="D150" s="49">
        <v>105</v>
      </c>
      <c r="E150" s="49">
        <v>139</v>
      </c>
      <c r="F150" s="49">
        <v>126</v>
      </c>
      <c r="G150" s="49">
        <v>150</v>
      </c>
      <c r="H150" s="49">
        <v>142</v>
      </c>
      <c r="I150" s="49">
        <v>33</v>
      </c>
      <c r="J150" s="49">
        <v>37</v>
      </c>
      <c r="K150" s="49">
        <v>22</v>
      </c>
      <c r="L150" s="49">
        <v>33</v>
      </c>
      <c r="M150" s="49">
        <v>18</v>
      </c>
      <c r="N150" s="49">
        <v>20</v>
      </c>
      <c r="O150" s="49">
        <v>44</v>
      </c>
      <c r="P150" s="49">
        <v>57</v>
      </c>
      <c r="Q150" s="49">
        <v>0</v>
      </c>
      <c r="R150" s="24" t="s">
        <v>745</v>
      </c>
      <c r="S150" s="5">
        <f t="shared" si="12"/>
        <v>25.142857142857142</v>
      </c>
      <c r="T150" s="5">
        <f t="shared" si="11"/>
        <v>1.7142857142857142</v>
      </c>
      <c r="U150" s="6">
        <f t="shared" si="10"/>
        <v>7.7222222222222223</v>
      </c>
    </row>
    <row r="151" spans="1:21" x14ac:dyDescent="0.25">
      <c r="A151" s="45" t="s">
        <v>400</v>
      </c>
      <c r="B151" s="58" t="s">
        <v>266</v>
      </c>
      <c r="C151" s="47">
        <v>10.5</v>
      </c>
      <c r="D151" s="49">
        <v>105</v>
      </c>
      <c r="E151" s="49">
        <v>208.5</v>
      </c>
      <c r="F151" s="49">
        <v>189</v>
      </c>
      <c r="G151" s="49">
        <v>225</v>
      </c>
      <c r="H151" s="49">
        <v>213</v>
      </c>
      <c r="I151" s="49">
        <v>49.5</v>
      </c>
      <c r="J151" s="49">
        <v>55.5</v>
      </c>
      <c r="K151" s="49">
        <v>33</v>
      </c>
      <c r="L151" s="49">
        <v>49.5</v>
      </c>
      <c r="M151" s="49">
        <v>18</v>
      </c>
      <c r="N151" s="49">
        <v>30</v>
      </c>
      <c r="O151" s="49">
        <v>66</v>
      </c>
      <c r="P151" s="49">
        <v>85.5</v>
      </c>
      <c r="Q151" s="49">
        <v>0</v>
      </c>
      <c r="R151" s="24" t="s">
        <v>745</v>
      </c>
      <c r="S151" s="5">
        <f t="shared" si="12"/>
        <v>37.714285714285715</v>
      </c>
      <c r="T151" s="5">
        <f t="shared" si="11"/>
        <v>1.7142857142857142</v>
      </c>
      <c r="U151" s="6">
        <f t="shared" si="10"/>
        <v>11.583333333333334</v>
      </c>
    </row>
    <row r="152" spans="1:21" x14ac:dyDescent="0.25">
      <c r="A152" s="54" t="s">
        <v>401</v>
      </c>
      <c r="B152" s="61" t="s">
        <v>266</v>
      </c>
      <c r="C152" s="51">
        <v>15.9</v>
      </c>
      <c r="D152" s="55">
        <v>40</v>
      </c>
      <c r="E152" s="55">
        <v>156</v>
      </c>
      <c r="F152" s="55">
        <v>146</v>
      </c>
      <c r="G152" s="55">
        <v>167</v>
      </c>
      <c r="H152" s="55">
        <v>156</v>
      </c>
      <c r="I152" s="55">
        <v>21</v>
      </c>
      <c r="J152" s="55">
        <v>22</v>
      </c>
      <c r="K152" s="55">
        <v>14</v>
      </c>
      <c r="L152" s="55">
        <v>21</v>
      </c>
      <c r="M152" s="55">
        <v>28</v>
      </c>
      <c r="N152" s="55">
        <v>26</v>
      </c>
      <c r="O152" s="55">
        <v>30</v>
      </c>
      <c r="P152" s="55">
        <v>0</v>
      </c>
      <c r="Q152" s="55">
        <v>0</v>
      </c>
      <c r="R152" s="24" t="s">
        <v>745</v>
      </c>
      <c r="S152" s="5">
        <f t="shared" si="12"/>
        <v>14.716981132075471</v>
      </c>
      <c r="T152" s="5">
        <f t="shared" si="11"/>
        <v>1.7610062893081762</v>
      </c>
      <c r="U152" s="6">
        <f t="shared" si="10"/>
        <v>5.5714285714285712</v>
      </c>
    </row>
    <row r="153" spans="1:21" x14ac:dyDescent="0.25">
      <c r="A153" s="45" t="s">
        <v>402</v>
      </c>
      <c r="B153" s="58" t="s">
        <v>266</v>
      </c>
      <c r="C153" s="47">
        <v>15.9</v>
      </c>
      <c r="D153" s="49">
        <v>40</v>
      </c>
      <c r="E153" s="49">
        <v>312</v>
      </c>
      <c r="F153" s="49">
        <v>292</v>
      </c>
      <c r="G153" s="49">
        <v>334</v>
      </c>
      <c r="H153" s="49">
        <v>312</v>
      </c>
      <c r="I153" s="49">
        <v>42</v>
      </c>
      <c r="J153" s="49">
        <v>44</v>
      </c>
      <c r="K153" s="49">
        <v>28</v>
      </c>
      <c r="L153" s="49">
        <v>42</v>
      </c>
      <c r="M153" s="49">
        <v>28</v>
      </c>
      <c r="N153" s="49">
        <v>52</v>
      </c>
      <c r="O153" s="49">
        <v>60</v>
      </c>
      <c r="P153" s="49">
        <v>0</v>
      </c>
      <c r="Q153" s="49">
        <v>0</v>
      </c>
      <c r="R153" s="24" t="s">
        <v>745</v>
      </c>
      <c r="S153" s="5">
        <f t="shared" si="12"/>
        <v>29.433962264150942</v>
      </c>
      <c r="T153" s="5">
        <f t="shared" si="11"/>
        <v>1.7610062893081762</v>
      </c>
      <c r="U153" s="6">
        <f t="shared" si="10"/>
        <v>11.142857142857142</v>
      </c>
    </row>
    <row r="154" spans="1:21" x14ac:dyDescent="0.25">
      <c r="A154" s="54" t="s">
        <v>403</v>
      </c>
      <c r="B154" s="61" t="s">
        <v>213</v>
      </c>
      <c r="C154" s="51">
        <v>2.6</v>
      </c>
      <c r="D154" s="55">
        <v>55</v>
      </c>
      <c r="E154" s="55">
        <v>67</v>
      </c>
      <c r="F154" s="55">
        <v>72</v>
      </c>
      <c r="G154" s="55">
        <v>64</v>
      </c>
      <c r="H154" s="55">
        <v>64</v>
      </c>
      <c r="I154" s="55">
        <v>49</v>
      </c>
      <c r="J154" s="55">
        <v>49</v>
      </c>
      <c r="K154" s="55">
        <v>61</v>
      </c>
      <c r="L154" s="55">
        <v>49</v>
      </c>
      <c r="M154" s="55">
        <v>0</v>
      </c>
      <c r="N154" s="55">
        <v>30</v>
      </c>
      <c r="O154" s="55">
        <v>26</v>
      </c>
      <c r="P154" s="55">
        <v>57</v>
      </c>
      <c r="Q154" s="55">
        <v>53</v>
      </c>
      <c r="R154" s="24" t="s">
        <v>745</v>
      </c>
      <c r="S154" s="5">
        <f t="shared" si="12"/>
        <v>105.76923076923076</v>
      </c>
      <c r="T154" s="5">
        <f t="shared" si="11"/>
        <v>0</v>
      </c>
      <c r="U154" s="6" t="str">
        <f t="shared" si="10"/>
        <v>n/a</v>
      </c>
    </row>
    <row r="155" spans="1:21" x14ac:dyDescent="0.25">
      <c r="A155" s="45" t="s">
        <v>404</v>
      </c>
      <c r="B155" s="58" t="s">
        <v>213</v>
      </c>
      <c r="C155" s="47">
        <v>2.6</v>
      </c>
      <c r="D155" s="49">
        <v>55</v>
      </c>
      <c r="E155" s="49">
        <v>100.5</v>
      </c>
      <c r="F155" s="49">
        <v>108</v>
      </c>
      <c r="G155" s="49">
        <v>96</v>
      </c>
      <c r="H155" s="49">
        <v>96</v>
      </c>
      <c r="I155" s="49">
        <v>73.5</v>
      </c>
      <c r="J155" s="49">
        <v>73.5</v>
      </c>
      <c r="K155" s="49">
        <v>91.5</v>
      </c>
      <c r="L155" s="49">
        <v>73.5</v>
      </c>
      <c r="M155" s="49">
        <v>0</v>
      </c>
      <c r="N155" s="49">
        <v>45</v>
      </c>
      <c r="O155" s="49">
        <v>39</v>
      </c>
      <c r="P155" s="49">
        <v>85.5</v>
      </c>
      <c r="Q155" s="49">
        <v>79.5</v>
      </c>
      <c r="R155" s="24" t="s">
        <v>745</v>
      </c>
      <c r="S155" s="5">
        <f t="shared" si="12"/>
        <v>158.65384615384616</v>
      </c>
      <c r="T155" s="5">
        <f t="shared" si="11"/>
        <v>0</v>
      </c>
      <c r="U155" s="6" t="str">
        <f t="shared" si="10"/>
        <v>n/a</v>
      </c>
    </row>
    <row r="156" spans="1:21" x14ac:dyDescent="0.25">
      <c r="A156" s="54" t="s">
        <v>405</v>
      </c>
      <c r="B156" s="24" t="s">
        <v>808</v>
      </c>
      <c r="C156" s="47">
        <v>2.6</v>
      </c>
      <c r="D156" s="49">
        <v>60</v>
      </c>
      <c r="E156" s="49">
        <v>48</v>
      </c>
      <c r="F156" s="49">
        <v>55</v>
      </c>
      <c r="G156" s="49">
        <v>43</v>
      </c>
      <c r="H156" s="49">
        <v>43</v>
      </c>
      <c r="I156" s="49">
        <v>26</v>
      </c>
      <c r="J156" s="49">
        <v>29</v>
      </c>
      <c r="K156" s="49">
        <v>27</v>
      </c>
      <c r="L156" s="49">
        <v>35</v>
      </c>
      <c r="M156" s="49"/>
      <c r="N156" s="49">
        <v>39</v>
      </c>
      <c r="O156" s="49">
        <v>30</v>
      </c>
      <c r="P156" s="49">
        <v>25</v>
      </c>
      <c r="Q156" s="49">
        <v>0</v>
      </c>
      <c r="R156" s="24" t="s">
        <v>745</v>
      </c>
      <c r="S156" s="5">
        <f t="shared" si="12"/>
        <v>63.46153846153846</v>
      </c>
      <c r="T156" s="5">
        <f t="shared" si="11"/>
        <v>0</v>
      </c>
      <c r="U156" s="6" t="str">
        <f t="shared" si="10"/>
        <v>n/a</v>
      </c>
    </row>
    <row r="157" spans="1:21" x14ac:dyDescent="0.25">
      <c r="A157" s="45" t="s">
        <v>406</v>
      </c>
      <c r="B157" s="24" t="s">
        <v>808</v>
      </c>
      <c r="C157" s="47">
        <v>2.6</v>
      </c>
      <c r="D157" s="49">
        <v>60</v>
      </c>
      <c r="E157" s="49">
        <v>96</v>
      </c>
      <c r="F157" s="49">
        <v>110</v>
      </c>
      <c r="G157" s="49">
        <v>86</v>
      </c>
      <c r="H157" s="49">
        <v>86</v>
      </c>
      <c r="I157" s="49">
        <v>52</v>
      </c>
      <c r="J157" s="49">
        <v>58</v>
      </c>
      <c r="K157" s="49">
        <v>54</v>
      </c>
      <c r="L157" s="49">
        <v>70</v>
      </c>
      <c r="M157" s="49">
        <v>0</v>
      </c>
      <c r="N157" s="49">
        <v>78</v>
      </c>
      <c r="O157" s="49">
        <v>60</v>
      </c>
      <c r="P157" s="49">
        <v>50</v>
      </c>
      <c r="Q157" s="49">
        <v>0</v>
      </c>
      <c r="R157" s="24" t="s">
        <v>745</v>
      </c>
      <c r="S157" s="5">
        <f t="shared" si="12"/>
        <v>126.92307692307692</v>
      </c>
      <c r="T157" s="5">
        <f t="shared" si="11"/>
        <v>0</v>
      </c>
      <c r="U157" s="6" t="str">
        <f t="shared" si="10"/>
        <v>n/a</v>
      </c>
    </row>
    <row r="158" spans="1:21" x14ac:dyDescent="0.25">
      <c r="A158" s="54" t="s">
        <v>407</v>
      </c>
      <c r="B158" s="61" t="s">
        <v>213</v>
      </c>
      <c r="C158" s="51">
        <v>2.6</v>
      </c>
      <c r="D158" s="55">
        <v>40</v>
      </c>
      <c r="E158" s="55">
        <v>30</v>
      </c>
      <c r="F158" s="55">
        <v>33</v>
      </c>
      <c r="G158" s="55">
        <v>29</v>
      </c>
      <c r="H158" s="55">
        <v>29</v>
      </c>
      <c r="I158" s="55">
        <v>45</v>
      </c>
      <c r="J158" s="55">
        <v>35</v>
      </c>
      <c r="K158" s="55">
        <v>41</v>
      </c>
      <c r="L158" s="55">
        <v>41</v>
      </c>
      <c r="M158" s="55">
        <v>0</v>
      </c>
      <c r="N158" s="55">
        <v>31</v>
      </c>
      <c r="O158" s="55">
        <v>23</v>
      </c>
      <c r="P158" s="55">
        <v>43</v>
      </c>
      <c r="Q158" s="55">
        <v>43</v>
      </c>
      <c r="R158" s="24" t="s">
        <v>745</v>
      </c>
      <c r="S158" s="5">
        <f t="shared" si="12"/>
        <v>73.84615384615384</v>
      </c>
      <c r="T158" s="5">
        <f t="shared" si="11"/>
        <v>0</v>
      </c>
      <c r="U158" s="6" t="str">
        <f t="shared" ref="U158:U187" si="13">IFERROR(E158/M158,"n/a")</f>
        <v>n/a</v>
      </c>
    </row>
    <row r="159" spans="1:21" x14ac:dyDescent="0.25">
      <c r="A159" s="45" t="s">
        <v>408</v>
      </c>
      <c r="B159" s="58" t="s">
        <v>213</v>
      </c>
      <c r="C159" s="47">
        <v>2.6</v>
      </c>
      <c r="D159" s="49">
        <v>40</v>
      </c>
      <c r="E159" s="49">
        <v>45</v>
      </c>
      <c r="F159" s="49">
        <v>49.5</v>
      </c>
      <c r="G159" s="49">
        <v>43.5</v>
      </c>
      <c r="H159" s="49">
        <v>43.5</v>
      </c>
      <c r="I159" s="49">
        <v>67.5</v>
      </c>
      <c r="J159" s="49">
        <v>52.5</v>
      </c>
      <c r="K159" s="49">
        <v>61.5</v>
      </c>
      <c r="L159" s="49">
        <v>61.5</v>
      </c>
      <c r="M159" s="49">
        <v>0</v>
      </c>
      <c r="N159" s="49">
        <v>46.5</v>
      </c>
      <c r="O159" s="49">
        <v>34.5</v>
      </c>
      <c r="P159" s="49">
        <v>64.5</v>
      </c>
      <c r="Q159" s="49">
        <v>64.5</v>
      </c>
      <c r="R159" s="24" t="s">
        <v>745</v>
      </c>
      <c r="S159" s="5">
        <f t="shared" si="12"/>
        <v>110.76923076923076</v>
      </c>
      <c r="T159" s="5">
        <f t="shared" si="11"/>
        <v>0</v>
      </c>
      <c r="U159" s="6" t="str">
        <f t="shared" si="13"/>
        <v>n/a</v>
      </c>
    </row>
    <row r="160" spans="1:21" x14ac:dyDescent="0.25">
      <c r="A160" s="54" t="s">
        <v>409</v>
      </c>
      <c r="B160" s="59" t="s">
        <v>266</v>
      </c>
      <c r="C160" s="47">
        <v>17.600000000000001</v>
      </c>
      <c r="D160" s="49">
        <v>160</v>
      </c>
      <c r="E160" s="49">
        <v>252</v>
      </c>
      <c r="F160" s="49">
        <v>255</v>
      </c>
      <c r="G160" s="49">
        <v>304</v>
      </c>
      <c r="H160" s="49">
        <v>186</v>
      </c>
      <c r="I160" s="49">
        <v>35</v>
      </c>
      <c r="J160" s="49">
        <v>66</v>
      </c>
      <c r="K160" s="49">
        <v>33</v>
      </c>
      <c r="L160" s="49">
        <v>35</v>
      </c>
      <c r="M160" s="49">
        <v>39</v>
      </c>
      <c r="N160" s="49">
        <v>24</v>
      </c>
      <c r="O160" s="49">
        <v>54</v>
      </c>
      <c r="P160" s="49">
        <v>36</v>
      </c>
      <c r="Q160" s="49">
        <v>36</v>
      </c>
      <c r="R160" s="46" t="s">
        <v>635</v>
      </c>
      <c r="S160" s="5">
        <f t="shared" si="12"/>
        <v>23.920454545454543</v>
      </c>
      <c r="T160" s="5">
        <f t="shared" si="11"/>
        <v>2.2159090909090908</v>
      </c>
      <c r="U160" s="6">
        <f t="shared" si="13"/>
        <v>6.4615384615384617</v>
      </c>
    </row>
    <row r="161" spans="1:21" x14ac:dyDescent="0.25">
      <c r="A161" s="45" t="s">
        <v>410</v>
      </c>
      <c r="B161" s="58" t="s">
        <v>266</v>
      </c>
      <c r="C161" s="47">
        <v>17.600000000000001</v>
      </c>
      <c r="D161" s="49">
        <v>160</v>
      </c>
      <c r="E161" s="49">
        <v>378</v>
      </c>
      <c r="F161" s="49">
        <v>382.5</v>
      </c>
      <c r="G161" s="49">
        <v>456</v>
      </c>
      <c r="H161" s="49">
        <v>279</v>
      </c>
      <c r="I161" s="49">
        <v>52.5</v>
      </c>
      <c r="J161" s="49">
        <v>99</v>
      </c>
      <c r="K161" s="49">
        <v>49.5</v>
      </c>
      <c r="L161" s="49">
        <v>52.5</v>
      </c>
      <c r="M161" s="49">
        <v>39</v>
      </c>
      <c r="N161" s="49">
        <v>36</v>
      </c>
      <c r="O161" s="49">
        <v>81</v>
      </c>
      <c r="P161" s="49">
        <v>54</v>
      </c>
      <c r="Q161" s="49">
        <v>54</v>
      </c>
      <c r="R161" s="46" t="s">
        <v>635</v>
      </c>
      <c r="S161" s="5">
        <f t="shared" si="12"/>
        <v>35.880681818181813</v>
      </c>
      <c r="T161" s="5">
        <f t="shared" si="11"/>
        <v>2.2159090909090908</v>
      </c>
      <c r="U161" s="6">
        <f t="shared" si="13"/>
        <v>9.6923076923076916</v>
      </c>
    </row>
    <row r="162" spans="1:21" x14ac:dyDescent="0.25">
      <c r="A162" s="54" t="s">
        <v>29</v>
      </c>
      <c r="B162" s="24" t="s">
        <v>266</v>
      </c>
      <c r="C162" s="47">
        <v>14</v>
      </c>
      <c r="D162" s="49">
        <v>100</v>
      </c>
      <c r="E162" s="49">
        <v>160</v>
      </c>
      <c r="F162" s="49">
        <v>153</v>
      </c>
      <c r="G162" s="49">
        <v>171</v>
      </c>
      <c r="H162" s="49">
        <v>160</v>
      </c>
      <c r="I162" s="49">
        <v>24</v>
      </c>
      <c r="J162" s="49">
        <v>26</v>
      </c>
      <c r="K162" s="49">
        <v>19</v>
      </c>
      <c r="L162" s="49">
        <v>24</v>
      </c>
      <c r="M162" s="49">
        <v>32</v>
      </c>
      <c r="N162" s="49">
        <v>22</v>
      </c>
      <c r="O162" s="49">
        <v>36</v>
      </c>
      <c r="P162" s="49">
        <v>0</v>
      </c>
      <c r="Q162" s="49">
        <v>0</v>
      </c>
      <c r="R162" s="24" t="s">
        <v>745</v>
      </c>
      <c r="S162" s="5">
        <f t="shared" si="12"/>
        <v>18.071428571428573</v>
      </c>
      <c r="T162" s="5">
        <f t="shared" si="11"/>
        <v>2.2857142857142856</v>
      </c>
      <c r="U162" s="6">
        <f t="shared" si="13"/>
        <v>5</v>
      </c>
    </row>
    <row r="163" spans="1:21" x14ac:dyDescent="0.25">
      <c r="A163" s="45" t="s">
        <v>55</v>
      </c>
      <c r="B163" s="24" t="s">
        <v>266</v>
      </c>
      <c r="C163" s="47">
        <v>14</v>
      </c>
      <c r="D163" s="49">
        <v>100</v>
      </c>
      <c r="E163" s="49">
        <v>320</v>
      </c>
      <c r="F163" s="49">
        <v>306</v>
      </c>
      <c r="G163" s="49">
        <v>342</v>
      </c>
      <c r="H163" s="49">
        <v>320</v>
      </c>
      <c r="I163" s="49">
        <v>48</v>
      </c>
      <c r="J163" s="49">
        <v>52</v>
      </c>
      <c r="K163" s="49">
        <v>38</v>
      </c>
      <c r="L163" s="49">
        <v>48</v>
      </c>
      <c r="M163" s="49">
        <v>32</v>
      </c>
      <c r="N163" s="49">
        <v>44</v>
      </c>
      <c r="O163" s="49">
        <v>72</v>
      </c>
      <c r="P163" s="49">
        <v>0</v>
      </c>
      <c r="Q163" s="49">
        <v>0</v>
      </c>
      <c r="R163" s="24" t="s">
        <v>745</v>
      </c>
      <c r="S163" s="5">
        <f t="shared" si="12"/>
        <v>36.142857142857146</v>
      </c>
      <c r="T163" s="5">
        <f t="shared" ref="T163:T187" si="14">M163/C163</f>
        <v>2.2857142857142856</v>
      </c>
      <c r="U163" s="6">
        <f t="shared" si="13"/>
        <v>10</v>
      </c>
    </row>
    <row r="164" spans="1:21" x14ac:dyDescent="0.25">
      <c r="A164" s="54" t="s">
        <v>411</v>
      </c>
      <c r="B164" s="59" t="s">
        <v>266</v>
      </c>
      <c r="C164" s="47">
        <v>13.8</v>
      </c>
      <c r="D164" s="49">
        <v>85</v>
      </c>
      <c r="E164" s="49">
        <v>137</v>
      </c>
      <c r="F164" s="49">
        <v>123</v>
      </c>
      <c r="G164" s="49">
        <v>146</v>
      </c>
      <c r="H164" s="49">
        <v>139</v>
      </c>
      <c r="I164" s="49">
        <v>26</v>
      </c>
      <c r="J164" s="49">
        <v>35</v>
      </c>
      <c r="K164" s="49">
        <v>15</v>
      </c>
      <c r="L164" s="49">
        <v>26</v>
      </c>
      <c r="M164" s="49">
        <v>23</v>
      </c>
      <c r="N164" s="49">
        <v>16</v>
      </c>
      <c r="O164" s="49">
        <v>45</v>
      </c>
      <c r="P164" s="49"/>
      <c r="Q164" s="49"/>
      <c r="R164" s="24" t="s">
        <v>745</v>
      </c>
      <c r="S164" s="5">
        <f t="shared" si="12"/>
        <v>17.318840579710145</v>
      </c>
      <c r="T164" s="5">
        <f t="shared" si="14"/>
        <v>1.6666666666666665</v>
      </c>
      <c r="U164" s="6">
        <f t="shared" si="13"/>
        <v>5.9565217391304346</v>
      </c>
    </row>
    <row r="165" spans="1:21" x14ac:dyDescent="0.25">
      <c r="A165" s="45" t="s">
        <v>412</v>
      </c>
      <c r="B165" s="58" t="s">
        <v>266</v>
      </c>
      <c r="C165" s="47">
        <v>13.8</v>
      </c>
      <c r="D165" s="49">
        <v>85</v>
      </c>
      <c r="E165" s="49">
        <v>274</v>
      </c>
      <c r="F165" s="49">
        <v>246</v>
      </c>
      <c r="G165" s="49">
        <v>292</v>
      </c>
      <c r="H165" s="49">
        <v>278</v>
      </c>
      <c r="I165" s="49">
        <v>52</v>
      </c>
      <c r="J165" s="49">
        <v>70</v>
      </c>
      <c r="K165" s="49">
        <v>30</v>
      </c>
      <c r="L165" s="49">
        <v>52</v>
      </c>
      <c r="M165" s="49">
        <v>23</v>
      </c>
      <c r="N165" s="49">
        <v>32</v>
      </c>
      <c r="O165" s="49">
        <v>90</v>
      </c>
      <c r="P165" s="49">
        <v>0</v>
      </c>
      <c r="Q165" s="49">
        <v>0</v>
      </c>
      <c r="R165" s="24" t="s">
        <v>745</v>
      </c>
      <c r="S165" s="5">
        <f t="shared" si="12"/>
        <v>34.637681159420289</v>
      </c>
      <c r="T165" s="5">
        <f t="shared" si="14"/>
        <v>1.6666666666666665</v>
      </c>
      <c r="U165" s="6">
        <f t="shared" si="13"/>
        <v>11.913043478260869</v>
      </c>
    </row>
    <row r="166" spans="1:21" x14ac:dyDescent="0.25">
      <c r="A166" s="54" t="s">
        <v>413</v>
      </c>
      <c r="B166" s="61" t="s">
        <v>266</v>
      </c>
      <c r="C166" s="51">
        <v>9.8000000000000007</v>
      </c>
      <c r="D166" s="55">
        <v>75</v>
      </c>
      <c r="E166" s="55">
        <v>89</v>
      </c>
      <c r="F166" s="55">
        <v>83</v>
      </c>
      <c r="G166" s="55">
        <v>96</v>
      </c>
      <c r="H166" s="55">
        <v>89</v>
      </c>
      <c r="I166" s="55">
        <v>22</v>
      </c>
      <c r="J166" s="55">
        <v>22</v>
      </c>
      <c r="K166" s="55">
        <v>18</v>
      </c>
      <c r="L166" s="55">
        <v>25</v>
      </c>
      <c r="M166" s="55">
        <v>17</v>
      </c>
      <c r="N166" s="55">
        <v>27</v>
      </c>
      <c r="O166" s="55">
        <v>30</v>
      </c>
      <c r="P166" s="55">
        <v>0</v>
      </c>
      <c r="Q166" s="55">
        <v>0</v>
      </c>
      <c r="R166" s="24" t="s">
        <v>745</v>
      </c>
      <c r="S166" s="5">
        <f t="shared" si="12"/>
        <v>17.959183673469386</v>
      </c>
      <c r="T166" s="5">
        <f t="shared" si="14"/>
        <v>1.7346938775510203</v>
      </c>
      <c r="U166" s="6">
        <f t="shared" si="13"/>
        <v>5.2352941176470589</v>
      </c>
    </row>
    <row r="167" spans="1:21" x14ac:dyDescent="0.25">
      <c r="A167" s="45" t="s">
        <v>414</v>
      </c>
      <c r="B167" s="58" t="s">
        <v>266</v>
      </c>
      <c r="C167" s="47">
        <v>9.8000000000000007</v>
      </c>
      <c r="D167" s="49">
        <v>75</v>
      </c>
      <c r="E167" s="49">
        <v>178</v>
      </c>
      <c r="F167" s="49">
        <v>166</v>
      </c>
      <c r="G167" s="49">
        <v>192</v>
      </c>
      <c r="H167" s="49">
        <v>178</v>
      </c>
      <c r="I167" s="49">
        <v>44</v>
      </c>
      <c r="J167" s="49">
        <v>44</v>
      </c>
      <c r="K167" s="49">
        <v>36</v>
      </c>
      <c r="L167" s="49">
        <v>50</v>
      </c>
      <c r="M167" s="49">
        <v>17</v>
      </c>
      <c r="N167" s="49">
        <v>54</v>
      </c>
      <c r="O167" s="49">
        <v>60</v>
      </c>
      <c r="P167" s="49">
        <v>0</v>
      </c>
      <c r="Q167" s="49">
        <v>0</v>
      </c>
      <c r="R167" s="24" t="s">
        <v>745</v>
      </c>
      <c r="S167" s="5">
        <f t="shared" si="12"/>
        <v>35.918367346938773</v>
      </c>
      <c r="T167" s="5">
        <f t="shared" si="14"/>
        <v>1.7346938775510203</v>
      </c>
      <c r="U167" s="6">
        <f t="shared" si="13"/>
        <v>10.470588235294118</v>
      </c>
    </row>
    <row r="168" spans="1:21" x14ac:dyDescent="0.25">
      <c r="A168" s="54" t="s">
        <v>415</v>
      </c>
      <c r="B168" s="59" t="s">
        <v>213</v>
      </c>
      <c r="C168" s="47">
        <v>2.7</v>
      </c>
      <c r="D168" s="49">
        <v>55</v>
      </c>
      <c r="E168" s="49">
        <v>50</v>
      </c>
      <c r="F168" s="49">
        <v>53</v>
      </c>
      <c r="G168" s="49">
        <v>48</v>
      </c>
      <c r="H168" s="49">
        <v>48</v>
      </c>
      <c r="I168" s="49">
        <v>26</v>
      </c>
      <c r="J168" s="49">
        <v>36</v>
      </c>
      <c r="K168" s="49">
        <v>24</v>
      </c>
      <c r="L168" s="49">
        <v>26</v>
      </c>
      <c r="M168" s="49">
        <v>0</v>
      </c>
      <c r="N168" s="49">
        <v>43</v>
      </c>
      <c r="O168" s="49">
        <v>15</v>
      </c>
      <c r="P168" s="49">
        <v>0</v>
      </c>
      <c r="Q168" s="49">
        <v>10</v>
      </c>
      <c r="R168" s="24" t="s">
        <v>745</v>
      </c>
      <c r="S168" s="5">
        <f t="shared" si="12"/>
        <v>59.999999999999993</v>
      </c>
      <c r="T168" s="5">
        <f t="shared" si="14"/>
        <v>0</v>
      </c>
      <c r="U168" s="6" t="str">
        <f t="shared" si="13"/>
        <v>n/a</v>
      </c>
    </row>
    <row r="169" spans="1:21" x14ac:dyDescent="0.25">
      <c r="A169" s="45" t="s">
        <v>416</v>
      </c>
      <c r="B169" s="58" t="s">
        <v>213</v>
      </c>
      <c r="C169" s="47">
        <v>2.7</v>
      </c>
      <c r="D169" s="49">
        <v>55</v>
      </c>
      <c r="E169" s="49">
        <v>100</v>
      </c>
      <c r="F169" s="49">
        <v>106</v>
      </c>
      <c r="G169" s="49">
        <v>96</v>
      </c>
      <c r="H169" s="49">
        <v>96</v>
      </c>
      <c r="I169" s="49">
        <v>52</v>
      </c>
      <c r="J169" s="49">
        <v>72</v>
      </c>
      <c r="K169" s="49">
        <v>48</v>
      </c>
      <c r="L169" s="49">
        <v>52</v>
      </c>
      <c r="M169" s="49">
        <v>0</v>
      </c>
      <c r="N169" s="49">
        <v>86</v>
      </c>
      <c r="O169" s="49">
        <v>30</v>
      </c>
      <c r="P169" s="49">
        <v>0</v>
      </c>
      <c r="Q169" s="49">
        <v>20</v>
      </c>
      <c r="R169" s="24" t="s">
        <v>745</v>
      </c>
      <c r="S169" s="5">
        <f t="shared" si="12"/>
        <v>119.99999999999999</v>
      </c>
      <c r="T169" s="5">
        <f t="shared" si="14"/>
        <v>0</v>
      </c>
      <c r="U169" s="6" t="str">
        <f t="shared" si="13"/>
        <v>n/a</v>
      </c>
    </row>
    <row r="170" spans="1:21" x14ac:dyDescent="0.25">
      <c r="A170" s="54" t="s">
        <v>805</v>
      </c>
      <c r="B170" s="59" t="s">
        <v>266</v>
      </c>
      <c r="C170" s="47">
        <v>13.8</v>
      </c>
      <c r="D170" s="49">
        <v>100</v>
      </c>
      <c r="E170" s="49">
        <v>189</v>
      </c>
      <c r="F170" s="49">
        <v>181</v>
      </c>
      <c r="G170" s="49">
        <v>195</v>
      </c>
      <c r="H170" s="49">
        <v>189</v>
      </c>
      <c r="I170" s="49">
        <v>38</v>
      </c>
      <c r="J170" s="49">
        <v>42</v>
      </c>
      <c r="K170" s="49">
        <v>22</v>
      </c>
      <c r="L170" s="49">
        <v>38</v>
      </c>
      <c r="M170" s="49">
        <v>25</v>
      </c>
      <c r="N170" s="49">
        <v>26</v>
      </c>
      <c r="O170" s="49">
        <v>44</v>
      </c>
      <c r="P170" s="49">
        <v>0</v>
      </c>
      <c r="Q170" s="49">
        <v>0</v>
      </c>
      <c r="R170" s="24" t="s">
        <v>745</v>
      </c>
      <c r="S170" s="5">
        <f t="shared" si="12"/>
        <v>23.840579710144926</v>
      </c>
      <c r="T170" s="5">
        <f t="shared" si="14"/>
        <v>1.8115942028985506</v>
      </c>
      <c r="U170" s="6">
        <f t="shared" si="13"/>
        <v>7.56</v>
      </c>
    </row>
    <row r="171" spans="1:21" x14ac:dyDescent="0.25">
      <c r="A171" s="45" t="s">
        <v>806</v>
      </c>
      <c r="B171" s="58" t="s">
        <v>266</v>
      </c>
      <c r="C171" s="47">
        <v>13.8</v>
      </c>
      <c r="D171" s="49">
        <v>100</v>
      </c>
      <c r="E171" s="49">
        <v>283.5</v>
      </c>
      <c r="F171" s="49">
        <v>271.5</v>
      </c>
      <c r="G171" s="49">
        <v>292.5</v>
      </c>
      <c r="H171" s="49">
        <v>283.5</v>
      </c>
      <c r="I171" s="49">
        <v>57</v>
      </c>
      <c r="J171" s="49">
        <v>63</v>
      </c>
      <c r="K171" s="49">
        <v>33</v>
      </c>
      <c r="L171" s="49">
        <v>57</v>
      </c>
      <c r="M171" s="49">
        <v>25</v>
      </c>
      <c r="N171" s="49">
        <v>39</v>
      </c>
      <c r="O171" s="49">
        <v>66</v>
      </c>
      <c r="P171" s="49">
        <v>0</v>
      </c>
      <c r="Q171" s="49">
        <v>0</v>
      </c>
      <c r="R171" s="24" t="s">
        <v>745</v>
      </c>
      <c r="S171" s="5">
        <f t="shared" si="12"/>
        <v>35.760869565217391</v>
      </c>
      <c r="T171" s="5">
        <f t="shared" si="14"/>
        <v>1.8115942028985506</v>
      </c>
      <c r="U171" s="6">
        <f t="shared" si="13"/>
        <v>11.34</v>
      </c>
    </row>
    <row r="172" spans="1:21" x14ac:dyDescent="0.25">
      <c r="A172" s="54" t="s">
        <v>417</v>
      </c>
      <c r="B172" s="61" t="s">
        <v>266</v>
      </c>
      <c r="C172" s="51">
        <v>11.2</v>
      </c>
      <c r="D172" s="55">
        <v>95</v>
      </c>
      <c r="E172" s="55">
        <v>139</v>
      </c>
      <c r="F172" s="55">
        <v>132</v>
      </c>
      <c r="G172" s="55">
        <v>150</v>
      </c>
      <c r="H172" s="55">
        <v>139</v>
      </c>
      <c r="I172" s="55">
        <v>61</v>
      </c>
      <c r="J172" s="55">
        <v>39</v>
      </c>
      <c r="K172" s="55">
        <v>31</v>
      </c>
      <c r="L172" s="55">
        <v>39</v>
      </c>
      <c r="M172" s="55">
        <v>16</v>
      </c>
      <c r="N172" s="55">
        <v>31</v>
      </c>
      <c r="O172" s="55">
        <v>37</v>
      </c>
      <c r="P172" s="55">
        <v>0</v>
      </c>
      <c r="Q172" s="55">
        <v>0</v>
      </c>
      <c r="R172" s="24" t="s">
        <v>745</v>
      </c>
      <c r="S172" s="5">
        <f t="shared" si="12"/>
        <v>27.589285714285715</v>
      </c>
      <c r="T172" s="5">
        <f t="shared" si="14"/>
        <v>1.4285714285714286</v>
      </c>
      <c r="U172" s="6">
        <f t="shared" si="13"/>
        <v>8.6875</v>
      </c>
    </row>
    <row r="173" spans="1:21" x14ac:dyDescent="0.25">
      <c r="A173" s="45" t="s">
        <v>418</v>
      </c>
      <c r="B173" s="58" t="s">
        <v>266</v>
      </c>
      <c r="C173" s="47">
        <v>11.2</v>
      </c>
      <c r="D173" s="49">
        <v>95</v>
      </c>
      <c r="E173" s="49">
        <v>208.5</v>
      </c>
      <c r="F173" s="49">
        <v>198</v>
      </c>
      <c r="G173" s="49">
        <v>225</v>
      </c>
      <c r="H173" s="49">
        <v>208.5</v>
      </c>
      <c r="I173" s="49">
        <v>91.5</v>
      </c>
      <c r="J173" s="49">
        <v>58.5</v>
      </c>
      <c r="K173" s="49">
        <v>46.5</v>
      </c>
      <c r="L173" s="49">
        <v>58.5</v>
      </c>
      <c r="M173" s="49">
        <v>16</v>
      </c>
      <c r="N173" s="49">
        <v>46.5</v>
      </c>
      <c r="O173" s="49">
        <v>55.5</v>
      </c>
      <c r="P173" s="49">
        <v>0</v>
      </c>
      <c r="Q173" s="49">
        <v>0</v>
      </c>
      <c r="R173" s="24" t="s">
        <v>745</v>
      </c>
      <c r="S173" s="5">
        <f t="shared" si="12"/>
        <v>41.383928571428577</v>
      </c>
      <c r="T173" s="5">
        <f t="shared" si="14"/>
        <v>1.4285714285714286</v>
      </c>
      <c r="U173" s="6">
        <f t="shared" si="13"/>
        <v>13.03125</v>
      </c>
    </row>
    <row r="174" spans="1:21" x14ac:dyDescent="0.25">
      <c r="A174" s="54" t="s">
        <v>419</v>
      </c>
      <c r="B174" s="24" t="s">
        <v>808</v>
      </c>
      <c r="C174" s="51">
        <v>7.7</v>
      </c>
      <c r="D174" s="55">
        <v>60</v>
      </c>
      <c r="E174" s="55">
        <v>74</v>
      </c>
      <c r="F174" s="55">
        <v>79</v>
      </c>
      <c r="G174" s="55">
        <v>72</v>
      </c>
      <c r="H174" s="55">
        <v>72</v>
      </c>
      <c r="I174" s="55">
        <v>21</v>
      </c>
      <c r="J174" s="55">
        <v>23</v>
      </c>
      <c r="K174" s="55">
        <v>25</v>
      </c>
      <c r="L174" s="55">
        <v>21</v>
      </c>
      <c r="M174" s="55">
        <v>0</v>
      </c>
      <c r="N174" s="55">
        <v>26</v>
      </c>
      <c r="O174" s="55">
        <v>29</v>
      </c>
      <c r="P174" s="55">
        <v>0</v>
      </c>
      <c r="Q174" s="55">
        <v>0</v>
      </c>
      <c r="R174" s="24" t="s">
        <v>745</v>
      </c>
      <c r="S174" s="5">
        <f t="shared" si="12"/>
        <v>21.2987012987013</v>
      </c>
      <c r="T174" s="5">
        <f t="shared" si="14"/>
        <v>0</v>
      </c>
      <c r="U174" s="6" t="str">
        <f t="shared" si="13"/>
        <v>n/a</v>
      </c>
    </row>
    <row r="175" spans="1:21" x14ac:dyDescent="0.25">
      <c r="A175" s="45" t="s">
        <v>420</v>
      </c>
      <c r="B175" s="24" t="s">
        <v>808</v>
      </c>
      <c r="C175" s="47">
        <v>7.7</v>
      </c>
      <c r="D175" s="49">
        <v>60</v>
      </c>
      <c r="E175" s="49">
        <v>148</v>
      </c>
      <c r="F175" s="49">
        <v>158</v>
      </c>
      <c r="G175" s="49">
        <v>144</v>
      </c>
      <c r="H175" s="49">
        <v>144</v>
      </c>
      <c r="I175" s="49">
        <v>42</v>
      </c>
      <c r="J175" s="49">
        <v>46</v>
      </c>
      <c r="K175" s="49">
        <v>50</v>
      </c>
      <c r="L175" s="49">
        <v>42</v>
      </c>
      <c r="M175" s="49">
        <v>0</v>
      </c>
      <c r="N175" s="49">
        <v>52</v>
      </c>
      <c r="O175" s="49">
        <v>58</v>
      </c>
      <c r="P175" s="49">
        <v>0</v>
      </c>
      <c r="Q175" s="49">
        <v>0</v>
      </c>
      <c r="R175" s="24" t="s">
        <v>745</v>
      </c>
      <c r="S175" s="5">
        <f t="shared" si="12"/>
        <v>42.597402597402599</v>
      </c>
      <c r="T175" s="5">
        <f t="shared" si="14"/>
        <v>0</v>
      </c>
      <c r="U175" s="6" t="str">
        <f t="shared" si="13"/>
        <v>n/a</v>
      </c>
    </row>
    <row r="176" spans="1:21" x14ac:dyDescent="0.25">
      <c r="A176" s="54" t="s">
        <v>421</v>
      </c>
      <c r="B176" s="61" t="s">
        <v>213</v>
      </c>
      <c r="C176" s="51">
        <v>3</v>
      </c>
      <c r="D176" s="55">
        <v>40</v>
      </c>
      <c r="E176" s="55">
        <v>22</v>
      </c>
      <c r="F176" s="55">
        <v>24</v>
      </c>
      <c r="G176" s="55">
        <v>21</v>
      </c>
      <c r="H176" s="55">
        <v>21</v>
      </c>
      <c r="I176" s="55">
        <v>10</v>
      </c>
      <c r="J176" s="55">
        <v>11</v>
      </c>
      <c r="K176" s="55">
        <v>13</v>
      </c>
      <c r="L176" s="55">
        <v>9</v>
      </c>
      <c r="M176" s="55">
        <v>0</v>
      </c>
      <c r="N176" s="55">
        <v>10</v>
      </c>
      <c r="O176" s="55">
        <v>11</v>
      </c>
      <c r="P176" s="55">
        <v>0</v>
      </c>
      <c r="Q176" s="55">
        <v>0</v>
      </c>
      <c r="R176" s="46" t="s">
        <v>422</v>
      </c>
      <c r="S176" s="5">
        <f t="shared" si="12"/>
        <v>21.666666666666668</v>
      </c>
      <c r="T176" s="5">
        <f t="shared" si="14"/>
        <v>0</v>
      </c>
      <c r="U176" s="6" t="str">
        <f t="shared" si="13"/>
        <v>n/a</v>
      </c>
    </row>
    <row r="177" spans="1:22" x14ac:dyDescent="0.25">
      <c r="A177" s="45" t="s">
        <v>423</v>
      </c>
      <c r="B177" s="58" t="s">
        <v>213</v>
      </c>
      <c r="C177" s="47">
        <v>3</v>
      </c>
      <c r="D177" s="49">
        <v>40</v>
      </c>
      <c r="E177" s="49">
        <v>44</v>
      </c>
      <c r="F177" s="49">
        <v>48</v>
      </c>
      <c r="G177" s="49">
        <v>42</v>
      </c>
      <c r="H177" s="49">
        <v>42</v>
      </c>
      <c r="I177" s="49">
        <v>20</v>
      </c>
      <c r="J177" s="49">
        <v>22</v>
      </c>
      <c r="K177" s="49">
        <v>26</v>
      </c>
      <c r="L177" s="49">
        <v>18</v>
      </c>
      <c r="M177" s="49">
        <v>0</v>
      </c>
      <c r="N177" s="49">
        <v>20</v>
      </c>
      <c r="O177" s="49">
        <v>22</v>
      </c>
      <c r="P177" s="49">
        <v>0</v>
      </c>
      <c r="Q177" s="49">
        <v>0</v>
      </c>
      <c r="R177" s="46" t="s">
        <v>422</v>
      </c>
      <c r="S177" s="5">
        <f t="shared" si="12"/>
        <v>43.333333333333336</v>
      </c>
      <c r="T177" s="5">
        <f t="shared" si="14"/>
        <v>0</v>
      </c>
      <c r="U177" s="6" t="str">
        <f t="shared" si="13"/>
        <v>n/a</v>
      </c>
    </row>
    <row r="178" spans="1:22" x14ac:dyDescent="0.25">
      <c r="A178" s="54" t="s">
        <v>424</v>
      </c>
      <c r="B178" s="59" t="s">
        <v>213</v>
      </c>
      <c r="C178" s="47">
        <v>5.0999999999999996</v>
      </c>
      <c r="D178" s="49">
        <v>55</v>
      </c>
      <c r="E178" s="49">
        <v>67</v>
      </c>
      <c r="F178" s="49">
        <v>71</v>
      </c>
      <c r="G178" s="49">
        <v>66</v>
      </c>
      <c r="H178" s="49">
        <v>66</v>
      </c>
      <c r="I178" s="49">
        <v>22</v>
      </c>
      <c r="J178" s="49">
        <v>16</v>
      </c>
      <c r="K178" s="49">
        <v>25</v>
      </c>
      <c r="L178" s="49">
        <v>22</v>
      </c>
      <c r="M178" s="49">
        <v>0</v>
      </c>
      <c r="N178" s="49">
        <v>26</v>
      </c>
      <c r="O178" s="49">
        <v>23</v>
      </c>
      <c r="P178" s="49">
        <v>0</v>
      </c>
      <c r="Q178" s="49">
        <v>0</v>
      </c>
      <c r="R178" s="24" t="s">
        <v>745</v>
      </c>
      <c r="S178" s="5">
        <f t="shared" si="12"/>
        <v>29.803921568627452</v>
      </c>
      <c r="T178" s="5">
        <f t="shared" si="14"/>
        <v>0</v>
      </c>
      <c r="U178" s="6" t="str">
        <f t="shared" si="13"/>
        <v>n/a</v>
      </c>
    </row>
    <row r="179" spans="1:22" x14ac:dyDescent="0.25">
      <c r="A179" s="45" t="s">
        <v>775</v>
      </c>
      <c r="B179" s="58" t="s">
        <v>213</v>
      </c>
      <c r="C179" s="47">
        <v>5.0999999999999996</v>
      </c>
      <c r="D179" s="49">
        <v>55</v>
      </c>
      <c r="E179" s="49">
        <v>134</v>
      </c>
      <c r="F179" s="49">
        <v>142</v>
      </c>
      <c r="G179" s="49">
        <v>132</v>
      </c>
      <c r="H179" s="49">
        <v>132</v>
      </c>
      <c r="I179" s="49">
        <v>44</v>
      </c>
      <c r="J179" s="49">
        <v>32</v>
      </c>
      <c r="K179" s="49">
        <v>50</v>
      </c>
      <c r="L179" s="49">
        <v>44</v>
      </c>
      <c r="M179" s="49">
        <v>0</v>
      </c>
      <c r="N179" s="49">
        <v>52</v>
      </c>
      <c r="O179" s="49">
        <v>46</v>
      </c>
      <c r="P179" s="49">
        <v>0</v>
      </c>
      <c r="Q179" s="49">
        <v>0</v>
      </c>
      <c r="R179" s="24" t="s">
        <v>745</v>
      </c>
      <c r="S179" s="5">
        <f t="shared" si="12"/>
        <v>59.607843137254903</v>
      </c>
      <c r="T179" s="5">
        <f t="shared" si="14"/>
        <v>0</v>
      </c>
      <c r="U179" s="6" t="str">
        <f t="shared" si="13"/>
        <v>n/a</v>
      </c>
    </row>
    <row r="180" spans="1:22" x14ac:dyDescent="0.25">
      <c r="A180" s="54" t="s">
        <v>425</v>
      </c>
      <c r="B180" s="59" t="s">
        <v>266</v>
      </c>
      <c r="C180" s="47">
        <v>15.2</v>
      </c>
      <c r="D180" s="49">
        <v>140</v>
      </c>
      <c r="E180" s="49">
        <v>229</v>
      </c>
      <c r="F180" s="49">
        <v>209</v>
      </c>
      <c r="G180" s="49">
        <v>242</v>
      </c>
      <c r="H180" s="49">
        <v>238</v>
      </c>
      <c r="I180" s="49">
        <v>35</v>
      </c>
      <c r="J180" s="49">
        <v>36</v>
      </c>
      <c r="K180" s="49">
        <v>21</v>
      </c>
      <c r="L180" s="49">
        <v>73</v>
      </c>
      <c r="M180" s="49">
        <v>28</v>
      </c>
      <c r="N180" s="49">
        <v>26</v>
      </c>
      <c r="O180" s="49">
        <v>63</v>
      </c>
      <c r="P180" s="49">
        <v>37</v>
      </c>
      <c r="Q180" s="49">
        <v>48</v>
      </c>
      <c r="R180" s="24" t="s">
        <v>745</v>
      </c>
      <c r="S180" s="5">
        <f t="shared" si="12"/>
        <v>25.921052631578949</v>
      </c>
      <c r="T180" s="5">
        <f t="shared" si="14"/>
        <v>1.8421052631578949</v>
      </c>
      <c r="U180" s="6">
        <f t="shared" si="13"/>
        <v>8.1785714285714288</v>
      </c>
    </row>
    <row r="181" spans="1:22" x14ac:dyDescent="0.25">
      <c r="A181" s="45" t="s">
        <v>426</v>
      </c>
      <c r="B181" s="58" t="s">
        <v>266</v>
      </c>
      <c r="C181" s="47">
        <v>15.2</v>
      </c>
      <c r="D181" s="49">
        <v>140</v>
      </c>
      <c r="E181" s="49">
        <v>343.5</v>
      </c>
      <c r="F181" s="49">
        <v>313.5</v>
      </c>
      <c r="G181" s="49">
        <v>363</v>
      </c>
      <c r="H181" s="49">
        <v>357</v>
      </c>
      <c r="I181" s="49">
        <v>52.5</v>
      </c>
      <c r="J181" s="49">
        <v>54</v>
      </c>
      <c r="K181" s="49">
        <v>31.5</v>
      </c>
      <c r="L181" s="49">
        <v>109.5</v>
      </c>
      <c r="M181" s="49">
        <v>28</v>
      </c>
      <c r="N181" s="49">
        <v>39</v>
      </c>
      <c r="O181" s="49">
        <v>94.5</v>
      </c>
      <c r="P181" s="49">
        <v>55.5</v>
      </c>
      <c r="Q181" s="49">
        <v>72</v>
      </c>
      <c r="R181" s="24" t="s">
        <v>745</v>
      </c>
      <c r="S181" s="5">
        <f t="shared" si="12"/>
        <v>38.881578947368425</v>
      </c>
      <c r="T181" s="5">
        <f t="shared" si="14"/>
        <v>1.8421052631578949</v>
      </c>
      <c r="U181" s="6">
        <f t="shared" si="13"/>
        <v>12.267857142857142</v>
      </c>
    </row>
    <row r="182" spans="1:22" x14ac:dyDescent="0.25">
      <c r="A182" s="54" t="s">
        <v>427</v>
      </c>
      <c r="B182" s="24" t="s">
        <v>808</v>
      </c>
      <c r="C182" s="47">
        <v>15.1</v>
      </c>
      <c r="D182" s="49">
        <v>85</v>
      </c>
      <c r="E182" s="49">
        <v>219</v>
      </c>
      <c r="F182" s="49">
        <v>207</v>
      </c>
      <c r="G182" s="49">
        <v>234</v>
      </c>
      <c r="H182" s="49">
        <v>219</v>
      </c>
      <c r="I182" s="49">
        <v>34</v>
      </c>
      <c r="J182" s="49">
        <v>42</v>
      </c>
      <c r="K182" s="49">
        <v>30</v>
      </c>
      <c r="L182" s="49">
        <v>34</v>
      </c>
      <c r="M182" s="49">
        <v>34</v>
      </c>
      <c r="N182" s="49">
        <v>32</v>
      </c>
      <c r="O182" s="49">
        <v>40</v>
      </c>
      <c r="P182" s="49">
        <v>0</v>
      </c>
      <c r="Q182" s="49">
        <v>0</v>
      </c>
      <c r="R182" s="24" t="s">
        <v>745</v>
      </c>
      <c r="S182" s="5">
        <f t="shared" si="12"/>
        <v>23.774834437086092</v>
      </c>
      <c r="T182" s="5">
        <f t="shared" si="14"/>
        <v>2.2516556291390728</v>
      </c>
      <c r="U182" s="6">
        <f t="shared" si="13"/>
        <v>6.4411764705882355</v>
      </c>
    </row>
    <row r="183" spans="1:22" x14ac:dyDescent="0.25">
      <c r="A183" s="45" t="s">
        <v>428</v>
      </c>
      <c r="B183" s="24" t="s">
        <v>808</v>
      </c>
      <c r="C183" s="47">
        <v>15.1</v>
      </c>
      <c r="D183" s="49">
        <v>85</v>
      </c>
      <c r="E183" s="49">
        <v>328.5</v>
      </c>
      <c r="F183" s="49">
        <v>310.5</v>
      </c>
      <c r="G183" s="49">
        <v>351</v>
      </c>
      <c r="H183" s="49">
        <v>328.5</v>
      </c>
      <c r="I183" s="49">
        <v>51</v>
      </c>
      <c r="J183" s="49">
        <v>63</v>
      </c>
      <c r="K183" s="49">
        <v>45</v>
      </c>
      <c r="L183" s="49">
        <v>51</v>
      </c>
      <c r="M183" s="49">
        <v>34</v>
      </c>
      <c r="N183" s="49">
        <v>48</v>
      </c>
      <c r="O183" s="49">
        <v>60</v>
      </c>
      <c r="P183" s="49">
        <v>0</v>
      </c>
      <c r="Q183" s="49">
        <v>0</v>
      </c>
      <c r="R183" s="24" t="s">
        <v>745</v>
      </c>
      <c r="S183" s="5">
        <f t="shared" si="12"/>
        <v>35.662251655629142</v>
      </c>
      <c r="T183" s="5">
        <f t="shared" si="14"/>
        <v>2.2516556291390728</v>
      </c>
      <c r="U183" s="6">
        <f t="shared" si="13"/>
        <v>9.6617647058823533</v>
      </c>
    </row>
    <row r="184" spans="1:22" x14ac:dyDescent="0.25">
      <c r="A184" s="54" t="s">
        <v>769</v>
      </c>
      <c r="B184" s="24" t="s">
        <v>213</v>
      </c>
      <c r="C184" s="47">
        <v>3.5</v>
      </c>
      <c r="D184" s="49">
        <v>50</v>
      </c>
      <c r="E184" s="49">
        <v>58</v>
      </c>
      <c r="F184" s="49">
        <v>56</v>
      </c>
      <c r="G184" s="49">
        <v>58</v>
      </c>
      <c r="H184" s="49">
        <v>59</v>
      </c>
      <c r="I184" s="49">
        <v>19</v>
      </c>
      <c r="J184" s="49">
        <v>25</v>
      </c>
      <c r="K184" s="49">
        <v>28</v>
      </c>
      <c r="L184" s="49">
        <v>20</v>
      </c>
      <c r="M184" s="49">
        <v>0</v>
      </c>
      <c r="N184" s="49">
        <v>22</v>
      </c>
      <c r="O184" s="49">
        <v>35</v>
      </c>
      <c r="P184" s="49">
        <v>0</v>
      </c>
      <c r="Q184" s="49">
        <v>0</v>
      </c>
      <c r="R184" s="24" t="s">
        <v>745</v>
      </c>
      <c r="S184" s="5">
        <f t="shared" si="12"/>
        <v>42.857142857142854</v>
      </c>
      <c r="T184" s="5">
        <f t="shared" si="14"/>
        <v>0</v>
      </c>
      <c r="U184" s="6" t="str">
        <f t="shared" si="13"/>
        <v>n/a</v>
      </c>
    </row>
    <row r="185" spans="1:22" x14ac:dyDescent="0.25">
      <c r="A185" s="45" t="s">
        <v>772</v>
      </c>
      <c r="B185" s="24" t="s">
        <v>213</v>
      </c>
      <c r="C185" s="47">
        <v>3.5</v>
      </c>
      <c r="D185" s="49">
        <v>50</v>
      </c>
      <c r="E185" s="49">
        <v>115</v>
      </c>
      <c r="F185" s="49">
        <v>111</v>
      </c>
      <c r="G185" s="49">
        <v>117</v>
      </c>
      <c r="H185" s="49">
        <v>118</v>
      </c>
      <c r="I185" s="49">
        <v>38</v>
      </c>
      <c r="J185" s="49">
        <v>50</v>
      </c>
      <c r="K185" s="49">
        <v>56</v>
      </c>
      <c r="L185" s="49">
        <v>40</v>
      </c>
      <c r="M185" s="49">
        <v>0</v>
      </c>
      <c r="N185" s="49">
        <v>43</v>
      </c>
      <c r="O185" s="49">
        <v>70</v>
      </c>
      <c r="P185" s="49">
        <v>0</v>
      </c>
      <c r="Q185" s="49">
        <v>0</v>
      </c>
      <c r="R185" s="24" t="s">
        <v>745</v>
      </c>
      <c r="S185" s="5">
        <f t="shared" si="12"/>
        <v>85.428571428571431</v>
      </c>
      <c r="T185" s="5">
        <f t="shared" si="14"/>
        <v>0</v>
      </c>
      <c r="U185" s="6" t="str">
        <f t="shared" si="13"/>
        <v>n/a</v>
      </c>
    </row>
    <row r="186" spans="1:22" x14ac:dyDescent="0.25">
      <c r="A186" s="54" t="s">
        <v>429</v>
      </c>
      <c r="B186" s="61" t="s">
        <v>213</v>
      </c>
      <c r="C186" s="51">
        <v>2.8</v>
      </c>
      <c r="D186" s="55">
        <v>50</v>
      </c>
      <c r="E186" s="55">
        <v>52</v>
      </c>
      <c r="F186" s="55">
        <v>54</v>
      </c>
      <c r="G186" s="55">
        <v>51</v>
      </c>
      <c r="H186" s="55">
        <v>51</v>
      </c>
      <c r="I186" s="55">
        <v>44</v>
      </c>
      <c r="J186" s="55">
        <v>32</v>
      </c>
      <c r="K186" s="55">
        <v>33</v>
      </c>
      <c r="L186" s="55">
        <v>37</v>
      </c>
      <c r="M186" s="55">
        <v>0</v>
      </c>
      <c r="N186" s="55">
        <v>21</v>
      </c>
      <c r="O186" s="55">
        <v>19</v>
      </c>
      <c r="P186" s="55">
        <v>30</v>
      </c>
      <c r="Q186" s="55">
        <v>30</v>
      </c>
      <c r="R186" s="24" t="s">
        <v>745</v>
      </c>
      <c r="S186" s="5">
        <f t="shared" si="12"/>
        <v>70.714285714285722</v>
      </c>
      <c r="T186" s="5">
        <f t="shared" si="14"/>
        <v>0</v>
      </c>
      <c r="U186" s="6" t="str">
        <f t="shared" si="13"/>
        <v>n/a</v>
      </c>
    </row>
    <row r="187" spans="1:22" x14ac:dyDescent="0.25">
      <c r="A187" s="45" t="s">
        <v>430</v>
      </c>
      <c r="B187" s="58" t="s">
        <v>213</v>
      </c>
      <c r="C187" s="47">
        <v>2.8</v>
      </c>
      <c r="D187" s="49">
        <v>50</v>
      </c>
      <c r="E187" s="49">
        <v>104</v>
      </c>
      <c r="F187" s="49">
        <v>108</v>
      </c>
      <c r="G187" s="49">
        <v>102</v>
      </c>
      <c r="H187" s="49">
        <v>102</v>
      </c>
      <c r="I187" s="49">
        <v>88</v>
      </c>
      <c r="J187" s="49">
        <v>64</v>
      </c>
      <c r="K187" s="49">
        <v>66</v>
      </c>
      <c r="L187" s="49">
        <v>74</v>
      </c>
      <c r="M187" s="49">
        <v>0</v>
      </c>
      <c r="N187" s="49">
        <v>42</v>
      </c>
      <c r="O187" s="49">
        <v>38</v>
      </c>
      <c r="P187" s="49">
        <v>60</v>
      </c>
      <c r="Q187" s="49">
        <v>60</v>
      </c>
      <c r="R187" s="24" t="s">
        <v>745</v>
      </c>
      <c r="S187" s="5">
        <f t="shared" si="12"/>
        <v>141.42857142857144</v>
      </c>
      <c r="T187" s="5">
        <f t="shared" si="14"/>
        <v>0</v>
      </c>
      <c r="U187" s="6" t="str">
        <f t="shared" si="13"/>
        <v>n/a</v>
      </c>
    </row>
    <row r="188" spans="1:22" x14ac:dyDescent="0.25">
      <c r="A188" s="3"/>
      <c r="B188" s="6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2"/>
      <c r="T188" s="22"/>
      <c r="U188" s="23"/>
      <c r="V188" s="4"/>
    </row>
    <row r="189" spans="1:22" x14ac:dyDescent="0.25">
      <c r="A189" s="105" t="s">
        <v>810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2"/>
      <c r="T189" s="22"/>
      <c r="U189" s="23"/>
      <c r="V189" s="4"/>
    </row>
    <row r="190" spans="1:2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2"/>
      <c r="T190" s="22"/>
      <c r="U190" s="23"/>
      <c r="V190" s="4"/>
    </row>
    <row r="191" spans="1:2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127"/>
      <c r="N191" s="127"/>
      <c r="O191" s="127"/>
      <c r="P191" s="127"/>
      <c r="Q191" s="3"/>
      <c r="R191" s="3"/>
      <c r="S191" s="22"/>
      <c r="T191" s="22"/>
      <c r="U191" s="23"/>
      <c r="V191" s="4"/>
    </row>
    <row r="192" spans="1:2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2"/>
      <c r="T192" s="22"/>
      <c r="U192" s="23"/>
      <c r="V192" s="4"/>
    </row>
    <row r="193" spans="1:2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2"/>
      <c r="T193" s="22"/>
      <c r="U193" s="23"/>
      <c r="V193" s="4"/>
    </row>
    <row r="194" spans="1:2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2"/>
      <c r="T194" s="22"/>
      <c r="U194" s="23"/>
      <c r="V194" s="4"/>
    </row>
    <row r="195" spans="1:2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2"/>
      <c r="T195" s="22"/>
      <c r="U195" s="23"/>
      <c r="V195" s="4"/>
    </row>
    <row r="196" spans="1:2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2"/>
      <c r="T196" s="22"/>
      <c r="U196" s="23"/>
      <c r="V196" s="4"/>
    </row>
    <row r="197" spans="1:2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2"/>
      <c r="T197" s="22"/>
      <c r="U197" s="23"/>
      <c r="V197" s="4"/>
    </row>
    <row r="198" spans="1:2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2"/>
      <c r="T198" s="22"/>
      <c r="U198" s="23"/>
      <c r="V198" s="4"/>
    </row>
    <row r="199" spans="1:2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2"/>
      <c r="T199" s="22"/>
      <c r="U199" s="23"/>
      <c r="V199" s="4"/>
    </row>
    <row r="200" spans="1:2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2"/>
      <c r="T200" s="22"/>
      <c r="U200" s="23"/>
      <c r="V200" s="4"/>
    </row>
    <row r="201" spans="1:2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2"/>
      <c r="T201" s="22"/>
      <c r="U201" s="23"/>
      <c r="V201" s="4"/>
    </row>
    <row r="202" spans="1:2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2"/>
      <c r="T202" s="22"/>
      <c r="U202" s="23"/>
      <c r="V202" s="4"/>
    </row>
    <row r="203" spans="1:2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2"/>
      <c r="T203" s="22"/>
      <c r="U203" s="23"/>
      <c r="V203" s="4"/>
    </row>
    <row r="204" spans="1:2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2"/>
      <c r="T204" s="22"/>
      <c r="U204" s="23"/>
      <c r="V204" s="4"/>
    </row>
    <row r="205" spans="1:2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2"/>
      <c r="T205" s="22"/>
      <c r="U205" s="23"/>
      <c r="V205" s="4"/>
    </row>
    <row r="206" spans="1:2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2"/>
      <c r="T206" s="22"/>
      <c r="U206" s="23"/>
      <c r="V206" s="4"/>
    </row>
    <row r="207" spans="1:2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2"/>
      <c r="T207" s="22"/>
      <c r="U207" s="23"/>
      <c r="V207" s="4"/>
    </row>
    <row r="208" spans="1:2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2"/>
      <c r="T208" s="22"/>
      <c r="U208" s="23"/>
      <c r="V208" s="4"/>
    </row>
    <row r="209" spans="1:2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2"/>
      <c r="T209" s="22"/>
      <c r="U209" s="23"/>
      <c r="V209" s="4"/>
    </row>
    <row r="210" spans="1:2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2"/>
      <c r="T210" s="22"/>
      <c r="U210" s="23"/>
      <c r="V210" s="4"/>
    </row>
    <row r="211" spans="1:2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2"/>
      <c r="T211" s="22"/>
      <c r="U211" s="23"/>
      <c r="V211" s="4"/>
    </row>
    <row r="212" spans="1:2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2"/>
      <c r="T212" s="22"/>
      <c r="U212" s="23"/>
      <c r="V212" s="4"/>
    </row>
    <row r="213" spans="1:2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2"/>
      <c r="T213" s="22"/>
      <c r="U213" s="23"/>
      <c r="V213" s="4"/>
    </row>
    <row r="214" spans="1:2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2"/>
      <c r="T214" s="22"/>
      <c r="U214" s="23"/>
      <c r="V214" s="4"/>
    </row>
    <row r="215" spans="1:2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2"/>
      <c r="T215" s="22"/>
      <c r="U215" s="23"/>
      <c r="V215" s="4"/>
    </row>
    <row r="216" spans="1:2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2"/>
      <c r="T216" s="22"/>
      <c r="U216" s="23"/>
      <c r="V216" s="4"/>
    </row>
    <row r="217" spans="1:2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2"/>
      <c r="T217" s="22"/>
      <c r="U217" s="23"/>
      <c r="V217" s="4"/>
    </row>
    <row r="218" spans="1:2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2"/>
      <c r="T218" s="22"/>
      <c r="U218" s="23"/>
      <c r="V218" s="4"/>
    </row>
    <row r="219" spans="1:2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2"/>
      <c r="T219" s="22"/>
      <c r="U219" s="23"/>
      <c r="V219" s="4"/>
    </row>
    <row r="220" spans="1:2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2"/>
      <c r="T220" s="22"/>
      <c r="U220" s="23"/>
      <c r="V220" s="4"/>
    </row>
    <row r="221" spans="1:2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2"/>
      <c r="T221" s="22"/>
      <c r="U221" s="23"/>
      <c r="V221" s="4"/>
    </row>
    <row r="222" spans="1:2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2"/>
      <c r="T222" s="22"/>
      <c r="U222" s="23"/>
      <c r="V222" s="4"/>
    </row>
    <row r="223" spans="1:2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2"/>
      <c r="T223" s="22"/>
      <c r="U223" s="23"/>
      <c r="V223" s="4"/>
    </row>
    <row r="224" spans="1:2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2"/>
      <c r="T224" s="22"/>
      <c r="U224" s="23"/>
      <c r="V224" s="4"/>
    </row>
    <row r="225" spans="1:2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2"/>
      <c r="T225" s="22"/>
      <c r="U225" s="23"/>
      <c r="V225" s="4"/>
    </row>
    <row r="226" spans="1:2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2"/>
      <c r="T226" s="22"/>
      <c r="U226" s="23"/>
      <c r="V226" s="4"/>
    </row>
    <row r="227" spans="1:2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2"/>
      <c r="T227" s="22"/>
      <c r="U227" s="23"/>
      <c r="V227" s="4"/>
    </row>
    <row r="228" spans="1:2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2"/>
      <c r="T228" s="22"/>
      <c r="U228" s="23"/>
      <c r="V228" s="4"/>
    </row>
    <row r="229" spans="1:2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2"/>
      <c r="T229" s="22"/>
      <c r="U229" s="23"/>
      <c r="V229" s="4"/>
    </row>
    <row r="230" spans="1:2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2"/>
      <c r="T230" s="22"/>
      <c r="U230" s="23"/>
      <c r="V230" s="4"/>
    </row>
    <row r="231" spans="1:2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2"/>
      <c r="T231" s="22"/>
      <c r="U231" s="23"/>
      <c r="V231" s="4"/>
    </row>
    <row r="232" spans="1:2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2"/>
      <c r="T232" s="22"/>
      <c r="U232" s="23"/>
      <c r="V232" s="4"/>
    </row>
    <row r="233" spans="1:2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2"/>
      <c r="T233" s="22"/>
      <c r="U233" s="23"/>
      <c r="V233" s="4"/>
    </row>
    <row r="234" spans="1:2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2"/>
      <c r="T234" s="22"/>
      <c r="U234" s="23"/>
      <c r="V234" s="4"/>
    </row>
    <row r="235" spans="1:2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2"/>
      <c r="T235" s="22"/>
      <c r="U235" s="23"/>
      <c r="V235" s="4"/>
    </row>
    <row r="236" spans="1:2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2"/>
      <c r="T236" s="22"/>
      <c r="U236" s="23"/>
      <c r="V236" s="4"/>
    </row>
    <row r="237" spans="1:2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2"/>
      <c r="T237" s="22"/>
      <c r="U237" s="23"/>
      <c r="V237" s="4"/>
    </row>
    <row r="238" spans="1:2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2"/>
      <c r="T238" s="22"/>
      <c r="U238" s="23"/>
      <c r="V238" s="4"/>
    </row>
    <row r="239" spans="1:2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2"/>
      <c r="T239" s="22"/>
      <c r="U239" s="23"/>
      <c r="V239" s="4"/>
    </row>
    <row r="240" spans="1:2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2"/>
      <c r="T240" s="22"/>
      <c r="U240" s="23"/>
      <c r="V240" s="4"/>
    </row>
    <row r="241" spans="1:2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2"/>
      <c r="T241" s="22"/>
      <c r="U241" s="23"/>
      <c r="V241" s="4"/>
    </row>
    <row r="242" spans="1:2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2"/>
      <c r="T242" s="22"/>
      <c r="U242" s="23"/>
      <c r="V242" s="4"/>
    </row>
    <row r="243" spans="1:2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2"/>
      <c r="T243" s="22"/>
      <c r="U243" s="23"/>
      <c r="V243" s="4"/>
    </row>
    <row r="244" spans="1:2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2"/>
      <c r="T244" s="22"/>
      <c r="U244" s="23"/>
      <c r="V244" s="4"/>
    </row>
    <row r="245" spans="1:2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2"/>
      <c r="T245" s="22"/>
      <c r="U245" s="23"/>
      <c r="V245" s="4"/>
    </row>
    <row r="246" spans="1:2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22"/>
      <c r="T246" s="22"/>
      <c r="U246" s="23"/>
      <c r="V246" s="4"/>
    </row>
    <row r="247" spans="1:2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2"/>
      <c r="T247" s="22"/>
      <c r="U247" s="23"/>
      <c r="V247" s="4"/>
    </row>
    <row r="248" spans="1:2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22"/>
      <c r="T248" s="22"/>
      <c r="U248" s="23"/>
      <c r="V248" s="4"/>
    </row>
    <row r="249" spans="1:2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2"/>
      <c r="T249" s="22"/>
      <c r="U249" s="23"/>
      <c r="V249" s="4"/>
    </row>
    <row r="250" spans="1:2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22"/>
      <c r="T250" s="22"/>
      <c r="U250" s="23"/>
      <c r="V250" s="4"/>
    </row>
    <row r="251" spans="1:2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2"/>
      <c r="T251" s="22"/>
      <c r="U251" s="23"/>
      <c r="V251" s="4"/>
    </row>
    <row r="252" spans="1:2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22"/>
      <c r="T252" s="22"/>
      <c r="U252" s="23"/>
      <c r="V252" s="4"/>
    </row>
    <row r="253" spans="1:2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2"/>
      <c r="T253" s="22"/>
      <c r="U253" s="23"/>
      <c r="V253" s="4"/>
    </row>
    <row r="254" spans="1:2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2"/>
      <c r="T254" s="22"/>
      <c r="U254" s="23"/>
      <c r="V254" s="4"/>
    </row>
    <row r="255" spans="1:2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2"/>
      <c r="T255" s="22"/>
      <c r="U255" s="23"/>
      <c r="V255" s="4"/>
    </row>
    <row r="256" spans="1:2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22"/>
      <c r="T256" s="22"/>
      <c r="U256" s="23"/>
      <c r="V256" s="4"/>
    </row>
    <row r="257" spans="1:2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22"/>
      <c r="T257" s="22"/>
      <c r="U257" s="23"/>
      <c r="V257" s="4"/>
    </row>
    <row r="258" spans="1:2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2"/>
      <c r="T258" s="22"/>
      <c r="U258" s="23"/>
      <c r="V258" s="4"/>
    </row>
    <row r="259" spans="1:2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2"/>
      <c r="T259" s="22"/>
      <c r="U259" s="23"/>
      <c r="V259" s="4"/>
    </row>
    <row r="260" spans="1:2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22"/>
      <c r="T260" s="22"/>
      <c r="U260" s="23"/>
      <c r="V260" s="4"/>
    </row>
    <row r="261" spans="1:2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2"/>
      <c r="T261" s="22"/>
      <c r="U261" s="23"/>
      <c r="V261" s="4"/>
    </row>
    <row r="262" spans="1:2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2"/>
      <c r="T262" s="22"/>
      <c r="U262" s="23"/>
      <c r="V262" s="4"/>
    </row>
    <row r="263" spans="1:2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22"/>
      <c r="T263" s="22"/>
      <c r="U263" s="23"/>
      <c r="V263" s="4"/>
    </row>
    <row r="264" spans="1:2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22"/>
      <c r="T264" s="22"/>
      <c r="U264" s="23"/>
      <c r="V264" s="4"/>
    </row>
    <row r="265" spans="1:2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2"/>
      <c r="T265" s="22"/>
      <c r="U265" s="23"/>
      <c r="V265" s="4"/>
    </row>
    <row r="266" spans="1:2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22"/>
      <c r="T266" s="22"/>
      <c r="U266" s="23"/>
      <c r="V266" s="4"/>
    </row>
    <row r="267" spans="1:2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22"/>
      <c r="T267" s="22"/>
      <c r="U267" s="23"/>
      <c r="V267" s="4"/>
    </row>
    <row r="268" spans="1:2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2"/>
      <c r="T268" s="22"/>
      <c r="U268" s="23"/>
      <c r="V268" s="4"/>
    </row>
    <row r="269" spans="1:2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22"/>
      <c r="T269" s="22"/>
      <c r="U269" s="23"/>
      <c r="V269" s="4"/>
    </row>
    <row r="270" spans="1:2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2"/>
      <c r="T270" s="22"/>
      <c r="U270" s="23"/>
      <c r="V270" s="4"/>
    </row>
    <row r="271" spans="1:2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22"/>
      <c r="T271" s="22"/>
      <c r="U271" s="23"/>
      <c r="V271" s="4"/>
    </row>
    <row r="272" spans="1:2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22"/>
      <c r="T272" s="22"/>
      <c r="U272" s="23"/>
      <c r="V272" s="4"/>
    </row>
    <row r="273" spans="1:2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2"/>
      <c r="T273" s="22"/>
      <c r="U273" s="23"/>
      <c r="V273" s="4"/>
    </row>
    <row r="274" spans="1:2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2"/>
      <c r="T274" s="22"/>
      <c r="U274" s="23"/>
      <c r="V274" s="4"/>
    </row>
    <row r="275" spans="1:2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22"/>
      <c r="T275" s="22"/>
      <c r="U275" s="23"/>
      <c r="V275" s="4"/>
    </row>
    <row r="276" spans="1:2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2"/>
      <c r="T276" s="22"/>
      <c r="U276" s="23"/>
      <c r="V276" s="4"/>
    </row>
    <row r="277" spans="1:2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2"/>
      <c r="T277" s="22"/>
      <c r="U277" s="23"/>
      <c r="V277" s="4"/>
    </row>
    <row r="278" spans="1:2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2"/>
      <c r="T278" s="22"/>
      <c r="U278" s="23"/>
      <c r="V278" s="4"/>
    </row>
    <row r="279" spans="1:2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2"/>
      <c r="T279" s="22"/>
      <c r="U279" s="23"/>
      <c r="V279" s="4"/>
    </row>
    <row r="280" spans="1:2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2"/>
      <c r="T280" s="22"/>
      <c r="U280" s="23"/>
      <c r="V280" s="4"/>
    </row>
    <row r="281" spans="1:2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22"/>
      <c r="T281" s="22"/>
      <c r="U281" s="23"/>
      <c r="V281" s="4"/>
    </row>
    <row r="282" spans="1:2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22"/>
      <c r="T282" s="22"/>
      <c r="U282" s="23"/>
      <c r="V282" s="4"/>
    </row>
    <row r="283" spans="1:2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22"/>
      <c r="T283" s="22"/>
      <c r="U283" s="23"/>
      <c r="V283" s="4"/>
    </row>
    <row r="284" spans="1:2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2"/>
      <c r="T284" s="22"/>
      <c r="U284" s="23"/>
      <c r="V284" s="4"/>
    </row>
    <row r="285" spans="1:2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22"/>
      <c r="T285" s="22"/>
      <c r="U285" s="23"/>
      <c r="V285" s="4"/>
    </row>
    <row r="286" spans="1:2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22"/>
      <c r="T286" s="22"/>
      <c r="U286" s="23"/>
      <c r="V286" s="4"/>
    </row>
    <row r="287" spans="1:2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22"/>
      <c r="T287" s="22"/>
      <c r="U287" s="23"/>
      <c r="V287" s="4"/>
    </row>
    <row r="288" spans="1:2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2"/>
      <c r="T288" s="22"/>
      <c r="U288" s="23"/>
      <c r="V288" s="4"/>
    </row>
    <row r="289" spans="1:2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22"/>
      <c r="T289" s="22"/>
      <c r="U289" s="23"/>
      <c r="V289" s="4"/>
    </row>
    <row r="290" spans="1:2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2"/>
      <c r="T290" s="22"/>
      <c r="U290" s="23"/>
      <c r="V290" s="4"/>
    </row>
    <row r="291" spans="1:2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22"/>
      <c r="T291" s="22"/>
      <c r="U291" s="23"/>
      <c r="V291" s="4"/>
    </row>
    <row r="292" spans="1:2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2"/>
      <c r="T292" s="22"/>
      <c r="U292" s="23"/>
      <c r="V292" s="4"/>
    </row>
    <row r="293" spans="1:2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22"/>
      <c r="T293" s="22"/>
      <c r="U293" s="23"/>
      <c r="V293" s="4"/>
    </row>
    <row r="294" spans="1:2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22"/>
      <c r="T294" s="22"/>
      <c r="U294" s="23"/>
      <c r="V294" s="4"/>
    </row>
    <row r="295" spans="1:2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22"/>
      <c r="T295" s="22"/>
      <c r="U295" s="23"/>
      <c r="V295" s="4"/>
    </row>
    <row r="296" spans="1:2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2"/>
      <c r="T296" s="22"/>
      <c r="U296" s="23"/>
      <c r="V296" s="4"/>
    </row>
    <row r="297" spans="1:2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22"/>
      <c r="T297" s="22"/>
      <c r="U297" s="23"/>
      <c r="V297" s="4"/>
    </row>
    <row r="298" spans="1:2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2"/>
      <c r="T298" s="22"/>
      <c r="U298" s="23"/>
      <c r="V298" s="4"/>
    </row>
    <row r="299" spans="1:2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22"/>
      <c r="T299" s="22"/>
      <c r="U299" s="23"/>
      <c r="V299" s="4"/>
    </row>
    <row r="300" spans="1:2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22"/>
      <c r="T300" s="22"/>
      <c r="U300" s="23"/>
      <c r="V300" s="4"/>
    </row>
    <row r="301" spans="1:2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22"/>
      <c r="T301" s="22"/>
      <c r="U301" s="23"/>
      <c r="V301" s="4"/>
    </row>
    <row r="302" spans="1:2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2"/>
      <c r="T302" s="22"/>
      <c r="U302" s="23"/>
      <c r="V302" s="4"/>
    </row>
    <row r="303" spans="1:2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22"/>
      <c r="T303" s="22"/>
      <c r="U303" s="23"/>
      <c r="V303" s="4"/>
    </row>
    <row r="304" spans="1:2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22"/>
      <c r="T304" s="22"/>
      <c r="U304" s="23"/>
      <c r="V304" s="4"/>
    </row>
    <row r="305" spans="1:2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2"/>
      <c r="T305" s="22"/>
      <c r="U305" s="23"/>
      <c r="V305" s="4"/>
    </row>
    <row r="306" spans="1:2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22"/>
      <c r="T306" s="22"/>
      <c r="U306" s="23"/>
      <c r="V306" s="4"/>
    </row>
    <row r="307" spans="1:2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22"/>
      <c r="T307" s="22"/>
      <c r="U307" s="23"/>
      <c r="V307" s="4"/>
    </row>
    <row r="308" spans="1:2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22"/>
      <c r="T308" s="22"/>
      <c r="U308" s="23"/>
      <c r="V308" s="4"/>
    </row>
    <row r="309" spans="1:2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2"/>
      <c r="T309" s="22"/>
      <c r="U309" s="23"/>
      <c r="V309" s="4"/>
    </row>
    <row r="310" spans="1:2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22"/>
      <c r="T310" s="22"/>
      <c r="U310" s="23"/>
      <c r="V310" s="4"/>
    </row>
    <row r="311" spans="1:2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22"/>
      <c r="T311" s="22"/>
      <c r="U311" s="23"/>
      <c r="V311" s="4"/>
    </row>
    <row r="312" spans="1:2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2"/>
      <c r="T312" s="22"/>
      <c r="U312" s="23"/>
      <c r="V312" s="4"/>
    </row>
    <row r="313" spans="1:2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22"/>
      <c r="T313" s="22"/>
      <c r="U313" s="23"/>
      <c r="V313" s="4"/>
    </row>
    <row r="314" spans="1:2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22"/>
      <c r="T314" s="22"/>
      <c r="U314" s="23"/>
      <c r="V314" s="4"/>
    </row>
    <row r="315" spans="1:2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22"/>
      <c r="T315" s="22"/>
      <c r="U315" s="23"/>
      <c r="V315" s="4"/>
    </row>
    <row r="316" spans="1:2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2"/>
      <c r="T316" s="22"/>
      <c r="U316" s="23"/>
      <c r="V316" s="4"/>
    </row>
    <row r="317" spans="1:2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22"/>
      <c r="T317" s="22"/>
      <c r="U317" s="23"/>
      <c r="V317" s="4"/>
    </row>
    <row r="318" spans="1:2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22"/>
      <c r="T318" s="22"/>
      <c r="U318" s="23"/>
      <c r="V318" s="4"/>
    </row>
    <row r="319" spans="1:2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22"/>
      <c r="T319" s="22"/>
      <c r="U319" s="23"/>
      <c r="V319" s="4"/>
    </row>
    <row r="320" spans="1:2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22"/>
      <c r="T320" s="22"/>
      <c r="U320" s="23"/>
      <c r="V320" s="4"/>
    </row>
    <row r="321" spans="1:2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2"/>
      <c r="T321" s="22"/>
      <c r="U321" s="23"/>
      <c r="V321" s="4"/>
    </row>
    <row r="322" spans="1:2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22"/>
      <c r="T322" s="22"/>
      <c r="U322" s="23"/>
      <c r="V322" s="4"/>
    </row>
    <row r="323" spans="1:22" s="4" customForma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2"/>
      <c r="T323" s="22"/>
      <c r="U323" s="23"/>
    </row>
    <row r="324" spans="1:22" s="4" customForma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22"/>
      <c r="T324" s="22"/>
      <c r="U324" s="23"/>
    </row>
    <row r="325" spans="1:22" s="4" customForma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2"/>
      <c r="T325" s="22"/>
      <c r="U325" s="23"/>
    </row>
    <row r="326" spans="1:2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22"/>
      <c r="T326" s="22"/>
      <c r="U326" s="23"/>
      <c r="V326" s="4"/>
    </row>
    <row r="327" spans="1:2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2"/>
      <c r="T327" s="22"/>
      <c r="U327" s="23"/>
      <c r="V327" s="4"/>
    </row>
    <row r="328" spans="1:2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22"/>
      <c r="T328" s="22"/>
      <c r="U328" s="23"/>
      <c r="V328" s="4"/>
    </row>
    <row r="329" spans="1:2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22"/>
      <c r="T329" s="22"/>
      <c r="U329" s="23"/>
      <c r="V329" s="4"/>
    </row>
    <row r="330" spans="1:2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22"/>
      <c r="T330" s="22"/>
      <c r="U330" s="23"/>
      <c r="V330" s="4"/>
    </row>
    <row r="331" spans="1:2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2"/>
      <c r="T331" s="22"/>
      <c r="U331" s="23"/>
      <c r="V331" s="4"/>
    </row>
    <row r="332" spans="1:2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22"/>
      <c r="T332" s="22"/>
      <c r="U332" s="23"/>
      <c r="V332" s="4"/>
    </row>
    <row r="333" spans="1:2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22"/>
      <c r="T333" s="22"/>
      <c r="U333" s="23"/>
      <c r="V333" s="4"/>
    </row>
    <row r="334" spans="1:2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22"/>
      <c r="T334" s="22"/>
      <c r="U334" s="23"/>
      <c r="V334" s="4"/>
    </row>
    <row r="335" spans="1:2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22"/>
      <c r="T335" s="22"/>
      <c r="U335" s="23"/>
      <c r="V335" s="4"/>
    </row>
    <row r="336" spans="1:2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2"/>
      <c r="T336" s="22"/>
      <c r="U336" s="23"/>
      <c r="V336" s="4"/>
    </row>
    <row r="337" spans="1:2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22"/>
      <c r="T337" s="22"/>
      <c r="U337" s="23"/>
      <c r="V337" s="4"/>
    </row>
    <row r="338" spans="1:2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22"/>
      <c r="T338" s="22"/>
      <c r="U338" s="23"/>
      <c r="V338" s="4"/>
    </row>
    <row r="339" spans="1:2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2"/>
      <c r="T339" s="22"/>
      <c r="U339" s="23"/>
      <c r="V339" s="4"/>
    </row>
    <row r="340" spans="1:2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22"/>
      <c r="T340" s="22"/>
      <c r="U340" s="23"/>
      <c r="V340" s="4"/>
    </row>
    <row r="341" spans="1:2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22"/>
      <c r="T341" s="22"/>
      <c r="U341" s="23"/>
      <c r="V341" s="4"/>
    </row>
    <row r="342" spans="1:2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2"/>
      <c r="T342" s="22"/>
      <c r="U342" s="23"/>
      <c r="V342" s="4"/>
    </row>
    <row r="343" spans="1:2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22"/>
      <c r="T343" s="22"/>
      <c r="U343" s="23"/>
      <c r="V343" s="4"/>
    </row>
    <row r="344" spans="1:2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22"/>
      <c r="T344" s="22"/>
      <c r="U344" s="23"/>
      <c r="V344" s="4"/>
    </row>
    <row r="345" spans="1:2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22"/>
      <c r="T345" s="22"/>
      <c r="U345" s="23"/>
      <c r="V345" s="4"/>
    </row>
    <row r="346" spans="1:2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22"/>
      <c r="T346" s="22"/>
      <c r="U346" s="23"/>
      <c r="V346" s="4"/>
    </row>
    <row r="347" spans="1:2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22"/>
      <c r="T347" s="22"/>
      <c r="U347" s="23"/>
      <c r="V347" s="4"/>
    </row>
    <row r="348" spans="1:2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22"/>
      <c r="T348" s="22"/>
      <c r="U348" s="23"/>
      <c r="V348" s="4"/>
    </row>
    <row r="349" spans="1:2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2"/>
      <c r="T349" s="22"/>
      <c r="U349" s="23"/>
      <c r="V349" s="4"/>
    </row>
    <row r="350" spans="1:2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22"/>
      <c r="T350" s="22"/>
      <c r="U350" s="23"/>
      <c r="V350" s="4"/>
    </row>
    <row r="351" spans="1:2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22"/>
      <c r="T351" s="22"/>
      <c r="U351" s="23"/>
      <c r="V351" s="4"/>
    </row>
    <row r="352" spans="1:2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22"/>
      <c r="T352" s="22"/>
      <c r="U352" s="23"/>
      <c r="V352" s="4"/>
    </row>
    <row r="353" spans="1:2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22"/>
      <c r="T353" s="22"/>
      <c r="U353" s="23"/>
      <c r="V353" s="4"/>
    </row>
    <row r="354" spans="1:2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22"/>
      <c r="T354" s="22"/>
      <c r="U354" s="23"/>
      <c r="V354" s="4"/>
    </row>
    <row r="355" spans="1:2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22"/>
      <c r="T355" s="22"/>
      <c r="U355" s="23"/>
      <c r="V355" s="4"/>
    </row>
    <row r="356" spans="1:2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22"/>
      <c r="T356" s="22"/>
      <c r="U356" s="23"/>
      <c r="V356" s="4"/>
    </row>
    <row r="357" spans="1:2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22"/>
      <c r="T357" s="22"/>
      <c r="U357" s="23"/>
      <c r="V357" s="4"/>
    </row>
    <row r="358" spans="1:2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22"/>
      <c r="T358" s="22"/>
      <c r="U358" s="23"/>
      <c r="V358" s="4"/>
    </row>
    <row r="359" spans="1:2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22"/>
      <c r="T359" s="22"/>
      <c r="U359" s="23"/>
      <c r="V359" s="4"/>
    </row>
    <row r="360" spans="1:2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22"/>
      <c r="T360" s="22"/>
      <c r="U360" s="23"/>
      <c r="V360" s="4"/>
    </row>
    <row r="361" spans="1:2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22"/>
      <c r="T361" s="22"/>
      <c r="U361" s="23"/>
      <c r="V361" s="4"/>
    </row>
    <row r="362" spans="1:2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22"/>
      <c r="T362" s="22"/>
      <c r="U362" s="23"/>
      <c r="V362" s="4"/>
    </row>
    <row r="363" spans="1:2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22"/>
      <c r="T363" s="22"/>
      <c r="U363" s="23"/>
      <c r="V363" s="4"/>
    </row>
    <row r="364" spans="1:2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22"/>
      <c r="T364" s="22"/>
      <c r="U364" s="23"/>
      <c r="V364" s="4"/>
    </row>
    <row r="365" spans="1:2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22"/>
      <c r="T365" s="22"/>
      <c r="U365" s="23"/>
      <c r="V365" s="4"/>
    </row>
    <row r="366" spans="1:2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22"/>
      <c r="T366" s="22"/>
      <c r="U366" s="23"/>
      <c r="V366" s="4"/>
    </row>
    <row r="367" spans="1:2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22"/>
      <c r="T367" s="22"/>
      <c r="U367" s="23"/>
      <c r="V367" s="4"/>
    </row>
    <row r="368" spans="1:2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22"/>
      <c r="T368" s="22"/>
      <c r="U368" s="23"/>
      <c r="V368" s="4"/>
    </row>
    <row r="369" spans="1:2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22"/>
      <c r="T369" s="22"/>
      <c r="U369" s="23"/>
      <c r="V369" s="4"/>
    </row>
    <row r="370" spans="1:2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22"/>
      <c r="T370" s="22"/>
      <c r="U370" s="23"/>
      <c r="V370" s="4"/>
    </row>
    <row r="371" spans="1:2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22"/>
      <c r="T371" s="22"/>
      <c r="U371" s="23"/>
      <c r="V371" s="4"/>
    </row>
    <row r="372" spans="1:22" x14ac:dyDescent="0.25">
      <c r="A372" s="3"/>
      <c r="B372" s="3"/>
      <c r="C372" s="3"/>
      <c r="D372" s="3"/>
      <c r="E372" s="3"/>
      <c r="F372" s="4"/>
      <c r="G372" s="4"/>
      <c r="H372" s="4"/>
      <c r="I372" s="4"/>
      <c r="J372" s="4"/>
      <c r="K372" s="4"/>
      <c r="L372" s="4"/>
      <c r="M372" s="3"/>
      <c r="N372" s="4"/>
      <c r="O372" s="4"/>
      <c r="P372" s="4"/>
      <c r="Q372" s="4"/>
      <c r="R372" s="4"/>
      <c r="S372" s="22"/>
      <c r="T372" s="22"/>
      <c r="U372" s="23"/>
      <c r="V372" s="4"/>
    </row>
    <row r="373" spans="1:22" x14ac:dyDescent="0.25">
      <c r="A373" s="3"/>
      <c r="B373" s="3"/>
      <c r="C373" s="3"/>
      <c r="D373" s="3"/>
      <c r="E373" s="3"/>
      <c r="F373" s="4"/>
      <c r="G373" s="4"/>
      <c r="H373" s="4"/>
      <c r="I373" s="4"/>
      <c r="J373" s="4"/>
      <c r="K373" s="4"/>
      <c r="L373" s="4"/>
      <c r="M373" s="3"/>
      <c r="N373" s="4"/>
      <c r="O373" s="4"/>
      <c r="P373" s="4"/>
      <c r="Q373" s="4"/>
      <c r="R373" s="4"/>
      <c r="S373" s="22"/>
      <c r="T373" s="22"/>
      <c r="U373" s="23"/>
      <c r="V373" s="4"/>
    </row>
    <row r="374" spans="1:22" x14ac:dyDescent="0.25">
      <c r="A374" s="3"/>
      <c r="B374" s="3"/>
      <c r="C374" s="3"/>
      <c r="D374" s="3"/>
      <c r="E374" s="3"/>
      <c r="F374" s="4"/>
      <c r="G374" s="4"/>
      <c r="H374" s="4"/>
      <c r="I374" s="4"/>
      <c r="J374" s="4"/>
      <c r="K374" s="4"/>
      <c r="L374" s="4"/>
      <c r="M374" s="3"/>
      <c r="N374" s="4"/>
      <c r="O374" s="4"/>
      <c r="P374" s="4"/>
      <c r="Q374" s="4"/>
      <c r="R374" s="4"/>
      <c r="S374" s="22"/>
      <c r="T374" s="22"/>
      <c r="U374" s="23"/>
      <c r="V374" s="4"/>
    </row>
    <row r="375" spans="1:22" x14ac:dyDescent="0.25">
      <c r="A375" s="3"/>
      <c r="B375" s="3"/>
      <c r="C375" s="3"/>
      <c r="D375" s="3"/>
      <c r="E375" s="3"/>
      <c r="F375" s="4"/>
      <c r="G375" s="4"/>
      <c r="H375" s="4"/>
      <c r="I375" s="4"/>
      <c r="J375" s="4"/>
      <c r="K375" s="4"/>
      <c r="L375" s="4"/>
      <c r="M375" s="3"/>
      <c r="N375" s="4"/>
      <c r="O375" s="4"/>
      <c r="P375" s="4"/>
      <c r="Q375" s="4"/>
      <c r="R375" s="4"/>
      <c r="S375" s="22"/>
      <c r="T375" s="22"/>
      <c r="U375" s="23"/>
      <c r="V375" s="4"/>
    </row>
    <row r="376" spans="1:2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22"/>
      <c r="T376" s="22"/>
      <c r="U376" s="23"/>
      <c r="V376" s="4"/>
    </row>
    <row r="377" spans="1:2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22"/>
      <c r="T377" s="22"/>
      <c r="U377" s="23"/>
      <c r="V377" s="4"/>
    </row>
    <row r="378" spans="1:22" x14ac:dyDescent="0.25">
      <c r="A378" s="3"/>
      <c r="B378" s="3"/>
      <c r="C378" s="3"/>
      <c r="D378" s="3"/>
      <c r="E378" s="3"/>
      <c r="F378" s="4"/>
      <c r="G378" s="4"/>
      <c r="H378" s="4"/>
      <c r="I378" s="4"/>
      <c r="J378" s="4"/>
      <c r="K378" s="4"/>
      <c r="L378" s="4"/>
      <c r="M378" s="3"/>
      <c r="N378" s="4"/>
      <c r="O378" s="4"/>
      <c r="P378" s="4"/>
      <c r="Q378" s="4"/>
      <c r="R378" s="4"/>
      <c r="S378" s="22"/>
      <c r="T378" s="22"/>
      <c r="U378" s="23"/>
      <c r="V378" s="4"/>
    </row>
    <row r="379" spans="1:22" x14ac:dyDescent="0.25">
      <c r="A379" s="3"/>
      <c r="B379" s="3"/>
      <c r="C379" s="3"/>
      <c r="D379" s="3"/>
      <c r="E379" s="3"/>
      <c r="F379" s="4"/>
      <c r="G379" s="4"/>
      <c r="H379" s="4"/>
      <c r="I379" s="4"/>
      <c r="J379" s="4"/>
      <c r="K379" s="4"/>
      <c r="L379" s="4"/>
      <c r="M379" s="3"/>
      <c r="N379" s="4"/>
      <c r="O379" s="4"/>
      <c r="P379" s="4"/>
      <c r="Q379" s="4"/>
      <c r="R379" s="4"/>
      <c r="S379" s="22"/>
      <c r="T379" s="22"/>
      <c r="U379" s="23"/>
      <c r="V379" s="4"/>
    </row>
    <row r="380" spans="1:22" x14ac:dyDescent="0.25">
      <c r="A380" s="3"/>
      <c r="B380" s="3"/>
      <c r="C380" s="3"/>
      <c r="D380" s="3"/>
      <c r="E380" s="3"/>
      <c r="F380" s="4"/>
      <c r="G380" s="4"/>
      <c r="H380" s="4"/>
      <c r="I380" s="4"/>
      <c r="J380" s="4"/>
      <c r="K380" s="4"/>
      <c r="L380" s="4"/>
      <c r="M380" s="3"/>
      <c r="N380" s="4"/>
      <c r="O380" s="4"/>
      <c r="P380" s="4"/>
      <c r="Q380" s="4"/>
      <c r="R380" s="4"/>
      <c r="S380" s="22"/>
      <c r="T380" s="22"/>
      <c r="U380" s="23"/>
      <c r="V380" s="4"/>
    </row>
    <row r="381" spans="1:22" x14ac:dyDescent="0.25">
      <c r="A381" s="3"/>
      <c r="B381" s="3"/>
      <c r="C381" s="3"/>
      <c r="D381" s="3"/>
      <c r="E381" s="3"/>
      <c r="F381" s="4"/>
      <c r="G381" s="4"/>
      <c r="H381" s="4"/>
      <c r="I381" s="4"/>
      <c r="J381" s="4"/>
      <c r="K381" s="4"/>
      <c r="L381" s="4"/>
      <c r="M381" s="3"/>
      <c r="N381" s="4"/>
      <c r="O381" s="4"/>
      <c r="P381" s="4"/>
      <c r="Q381" s="4"/>
      <c r="R381" s="4"/>
      <c r="S381" s="22"/>
      <c r="T381" s="22"/>
      <c r="U381" s="23"/>
      <c r="V381" s="4"/>
    </row>
    <row r="382" spans="1:2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22"/>
      <c r="T382" s="22"/>
      <c r="U382" s="23"/>
      <c r="V382" s="4"/>
    </row>
    <row r="383" spans="1:2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22"/>
      <c r="T383" s="22"/>
      <c r="U383" s="23"/>
      <c r="V383" s="4"/>
    </row>
    <row r="384" spans="1:22" x14ac:dyDescent="0.25">
      <c r="A384" s="4"/>
      <c r="B384" s="4"/>
      <c r="C384" s="4"/>
      <c r="D384" s="4"/>
      <c r="E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22"/>
      <c r="T384" s="22"/>
      <c r="U384" s="22"/>
      <c r="V384" s="4"/>
    </row>
    <row r="385" spans="1:22" x14ac:dyDescent="0.25">
      <c r="A385" s="4"/>
      <c r="B385" s="4"/>
      <c r="C385" s="4"/>
      <c r="D385" s="4"/>
      <c r="E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22"/>
      <c r="T385" s="22"/>
      <c r="U385" s="22"/>
      <c r="V385" s="4"/>
    </row>
    <row r="386" spans="1:22" x14ac:dyDescent="0.25">
      <c r="A386" s="4"/>
      <c r="B386" s="4"/>
      <c r="C386" s="4"/>
      <c r="D386" s="4"/>
      <c r="E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22"/>
      <c r="T386" s="22"/>
      <c r="U386" s="22"/>
      <c r="V386" s="4"/>
    </row>
    <row r="387" spans="1:22" x14ac:dyDescent="0.25">
      <c r="A387" s="4"/>
      <c r="B387" s="4"/>
      <c r="C387" s="4"/>
      <c r="D387" s="4"/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22"/>
      <c r="T387" s="22"/>
      <c r="U387" s="22"/>
      <c r="V387" s="4"/>
    </row>
    <row r="388" spans="1:22" x14ac:dyDescent="0.25">
      <c r="A388" s="4"/>
      <c r="B388" s="4"/>
      <c r="C388" s="4"/>
      <c r="D388" s="4"/>
      <c r="E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22"/>
      <c r="T388" s="22"/>
      <c r="U388" s="22"/>
      <c r="V388" s="4"/>
    </row>
    <row r="389" spans="1:22" x14ac:dyDescent="0.25">
      <c r="A389" s="4"/>
      <c r="B389" s="4"/>
      <c r="C389" s="4"/>
      <c r="D389" s="4"/>
      <c r="E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22"/>
      <c r="T389" s="22"/>
      <c r="U389" s="22"/>
      <c r="V389" s="4"/>
    </row>
    <row r="390" spans="1:22" x14ac:dyDescent="0.25">
      <c r="A390" s="4"/>
      <c r="B390" s="4"/>
      <c r="C390" s="4"/>
      <c r="D390" s="4"/>
      <c r="E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22"/>
      <c r="T390" s="22"/>
      <c r="U390" s="22"/>
      <c r="V390" s="4"/>
    </row>
  </sheetData>
  <autoFilter ref="A1:U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U355"/>
  <sheetViews>
    <sheetView workbookViewId="0">
      <pane ySplit="1" topLeftCell="A2" activePane="bottomLeft" state="frozen"/>
      <selection pane="bottomLeft" activeCell="F34" sqref="F34"/>
    </sheetView>
  </sheetViews>
  <sheetFormatPr defaultColWidth="8.85546875" defaultRowHeight="15" x14ac:dyDescent="0.25"/>
  <cols>
    <col min="1" max="1" width="30.85546875" bestFit="1" customWidth="1"/>
    <col min="2" max="2" width="16.140625" customWidth="1"/>
    <col min="3" max="3" width="7.42578125" style="104" bestFit="1" customWidth="1"/>
    <col min="4" max="4" width="9.7109375" bestFit="1" customWidth="1"/>
    <col min="5" max="8" width="6" bestFit="1" customWidth="1"/>
    <col min="9" max="11" width="5" bestFit="1" customWidth="1"/>
    <col min="12" max="12" width="5" customWidth="1"/>
    <col min="13" max="13" width="5.85546875" bestFit="1" customWidth="1"/>
    <col min="14" max="14" width="7" bestFit="1" customWidth="1"/>
    <col min="15" max="15" width="6.140625" bestFit="1" customWidth="1"/>
    <col min="16" max="16" width="6.140625" customWidth="1"/>
    <col min="17" max="17" width="6" bestFit="1" customWidth="1"/>
    <col min="18" max="18" width="19.140625" customWidth="1"/>
    <col min="19" max="19" width="12" style="5" bestFit="1" customWidth="1"/>
    <col min="20" max="20" width="13.42578125" style="5" bestFit="1" customWidth="1"/>
    <col min="21" max="21" width="8.85546875" style="5"/>
  </cols>
  <sheetData>
    <row r="1" spans="1:21" ht="15.75" thickBot="1" x14ac:dyDescent="0.3">
      <c r="A1" s="1" t="s">
        <v>0</v>
      </c>
      <c r="B1" s="11" t="s">
        <v>87</v>
      </c>
      <c r="C1" s="10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84</v>
      </c>
      <c r="I1" s="1" t="s">
        <v>6</v>
      </c>
      <c r="J1" s="1" t="s">
        <v>7</v>
      </c>
      <c r="K1" s="1" t="s">
        <v>8</v>
      </c>
      <c r="L1" s="1" t="s">
        <v>86</v>
      </c>
      <c r="M1" s="1" t="s">
        <v>9</v>
      </c>
      <c r="N1" s="1" t="s">
        <v>11</v>
      </c>
      <c r="O1" s="1" t="s">
        <v>10</v>
      </c>
      <c r="P1" s="1" t="s">
        <v>85</v>
      </c>
      <c r="Q1" s="1" t="s">
        <v>12</v>
      </c>
      <c r="R1" s="1" t="s">
        <v>88</v>
      </c>
      <c r="S1" s="7" t="s">
        <v>64</v>
      </c>
      <c r="T1" s="7" t="s">
        <v>65</v>
      </c>
      <c r="U1" s="7" t="s">
        <v>66</v>
      </c>
    </row>
    <row r="2" spans="1:21" x14ac:dyDescent="0.25">
      <c r="A2" s="52" t="s">
        <v>77</v>
      </c>
      <c r="B2" s="24" t="s">
        <v>745</v>
      </c>
      <c r="C2" s="102">
        <v>0</v>
      </c>
      <c r="D2" s="24">
        <v>0</v>
      </c>
      <c r="E2" s="24">
        <v>0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 t="s">
        <v>745</v>
      </c>
      <c r="S2" s="28">
        <v>0</v>
      </c>
      <c r="T2" s="28">
        <v>0</v>
      </c>
      <c r="U2" s="28" t="s">
        <v>76</v>
      </c>
    </row>
    <row r="3" spans="1:21" x14ac:dyDescent="0.25">
      <c r="A3" s="45" t="s">
        <v>432</v>
      </c>
      <c r="B3" s="58" t="s">
        <v>101</v>
      </c>
      <c r="C3" s="47">
        <v>2.9</v>
      </c>
      <c r="D3" s="49">
        <v>65</v>
      </c>
      <c r="E3" s="49">
        <v>46</v>
      </c>
      <c r="F3" s="49">
        <v>49</v>
      </c>
      <c r="G3" s="49">
        <v>45</v>
      </c>
      <c r="H3" s="49">
        <v>45</v>
      </c>
      <c r="I3" s="49">
        <v>27</v>
      </c>
      <c r="J3" s="49">
        <v>26</v>
      </c>
      <c r="K3" s="49">
        <v>24</v>
      </c>
      <c r="L3" s="49">
        <v>36</v>
      </c>
      <c r="M3" s="49">
        <v>0</v>
      </c>
      <c r="N3" s="49">
        <v>28</v>
      </c>
      <c r="O3" s="49">
        <v>19</v>
      </c>
      <c r="P3" s="49">
        <v>24</v>
      </c>
      <c r="Q3" s="49">
        <v>33</v>
      </c>
      <c r="R3" s="24" t="s">
        <v>745</v>
      </c>
      <c r="S3" s="5">
        <f>(E3+I3+J3+K3)+L3/C3</f>
        <v>135.41379310344828</v>
      </c>
      <c r="T3" s="5">
        <f t="shared" ref="T3:T34" si="0">M3/C3</f>
        <v>0</v>
      </c>
      <c r="U3" s="6" t="str">
        <f t="shared" ref="U3:U34" si="1">IFERROR(E3/M3,"n/a")</f>
        <v>n/a</v>
      </c>
    </row>
    <row r="4" spans="1:21" x14ac:dyDescent="0.25">
      <c r="A4" s="45" t="s">
        <v>433</v>
      </c>
      <c r="B4" s="58" t="s">
        <v>101</v>
      </c>
      <c r="C4" s="47">
        <v>2.9</v>
      </c>
      <c r="D4" s="49">
        <v>65</v>
      </c>
      <c r="E4" s="49">
        <v>69</v>
      </c>
      <c r="F4" s="49">
        <v>73.5</v>
      </c>
      <c r="G4" s="49">
        <v>67.5</v>
      </c>
      <c r="H4" s="49">
        <v>67.5</v>
      </c>
      <c r="I4" s="49">
        <v>40.5</v>
      </c>
      <c r="J4" s="49">
        <v>39</v>
      </c>
      <c r="K4" s="49">
        <v>36</v>
      </c>
      <c r="L4" s="49">
        <v>54</v>
      </c>
      <c r="M4" s="49">
        <v>0</v>
      </c>
      <c r="N4" s="49">
        <v>42</v>
      </c>
      <c r="O4" s="49">
        <v>28.5</v>
      </c>
      <c r="P4" s="49">
        <v>36</v>
      </c>
      <c r="Q4" s="49">
        <v>49.5</v>
      </c>
      <c r="R4" s="24" t="s">
        <v>745</v>
      </c>
      <c r="S4" s="5">
        <f t="shared" ref="S4:S67" si="2">(E4+I4+J4+K4)+L4/C4</f>
        <v>203.12068965517241</v>
      </c>
      <c r="T4" s="5">
        <f t="shared" si="0"/>
        <v>0</v>
      </c>
      <c r="U4" s="6" t="str">
        <f t="shared" si="1"/>
        <v>n/a</v>
      </c>
    </row>
    <row r="5" spans="1:21" x14ac:dyDescent="0.25">
      <c r="A5" s="45" t="s">
        <v>434</v>
      </c>
      <c r="B5" s="58" t="s">
        <v>90</v>
      </c>
      <c r="C5" s="51">
        <v>6.7</v>
      </c>
      <c r="D5" s="55">
        <v>80</v>
      </c>
      <c r="E5" s="55">
        <v>72</v>
      </c>
      <c r="F5" s="55">
        <v>69</v>
      </c>
      <c r="G5" s="55">
        <v>76</v>
      </c>
      <c r="H5" s="55">
        <v>72</v>
      </c>
      <c r="I5" s="55">
        <v>13</v>
      </c>
      <c r="J5" s="55">
        <v>21</v>
      </c>
      <c r="K5" s="55">
        <v>10</v>
      </c>
      <c r="L5" s="55">
        <v>13</v>
      </c>
      <c r="M5" s="55">
        <v>12</v>
      </c>
      <c r="N5" s="55">
        <v>7</v>
      </c>
      <c r="O5" s="55">
        <v>15</v>
      </c>
      <c r="P5" s="55">
        <v>0</v>
      </c>
      <c r="Q5" s="55">
        <v>0</v>
      </c>
      <c r="R5" s="24" t="s">
        <v>745</v>
      </c>
      <c r="S5" s="5">
        <f t="shared" si="2"/>
        <v>117.94029850746269</v>
      </c>
      <c r="T5" s="5">
        <f t="shared" si="0"/>
        <v>1.791044776119403</v>
      </c>
      <c r="U5" s="6">
        <f t="shared" si="1"/>
        <v>6</v>
      </c>
    </row>
    <row r="6" spans="1:21" x14ac:dyDescent="0.25">
      <c r="A6" s="45" t="s">
        <v>435</v>
      </c>
      <c r="B6" s="58" t="s">
        <v>90</v>
      </c>
      <c r="C6" s="47">
        <v>6.7</v>
      </c>
      <c r="D6" s="49">
        <v>80</v>
      </c>
      <c r="E6" s="49">
        <v>144</v>
      </c>
      <c r="F6" s="49">
        <v>138</v>
      </c>
      <c r="G6" s="49">
        <v>152</v>
      </c>
      <c r="H6" s="49">
        <v>144</v>
      </c>
      <c r="I6" s="49">
        <v>26</v>
      </c>
      <c r="J6" s="49">
        <v>42</v>
      </c>
      <c r="K6" s="49">
        <v>20</v>
      </c>
      <c r="L6" s="49">
        <v>26</v>
      </c>
      <c r="M6" s="49">
        <v>12</v>
      </c>
      <c r="N6" s="49">
        <v>14</v>
      </c>
      <c r="O6" s="49">
        <v>30</v>
      </c>
      <c r="P6" s="49">
        <v>0</v>
      </c>
      <c r="Q6" s="49">
        <v>0</v>
      </c>
      <c r="R6" s="24" t="s">
        <v>745</v>
      </c>
      <c r="S6" s="5">
        <f t="shared" si="2"/>
        <v>235.88059701492537</v>
      </c>
      <c r="T6" s="5">
        <f t="shared" si="0"/>
        <v>1.791044776119403</v>
      </c>
      <c r="U6" s="6">
        <f t="shared" si="1"/>
        <v>12</v>
      </c>
    </row>
    <row r="7" spans="1:21" x14ac:dyDescent="0.25">
      <c r="A7" s="45" t="s">
        <v>436</v>
      </c>
      <c r="B7" s="58" t="s">
        <v>90</v>
      </c>
      <c r="C7" s="47">
        <v>6.7</v>
      </c>
      <c r="D7" s="49">
        <v>80</v>
      </c>
      <c r="E7" s="49">
        <v>72</v>
      </c>
      <c r="F7" s="49">
        <v>69</v>
      </c>
      <c r="G7" s="49">
        <v>76</v>
      </c>
      <c r="H7" s="49">
        <v>72</v>
      </c>
      <c r="I7" s="49">
        <v>13</v>
      </c>
      <c r="J7" s="49">
        <v>21</v>
      </c>
      <c r="K7" s="49">
        <v>10</v>
      </c>
      <c r="L7" s="49">
        <v>13</v>
      </c>
      <c r="M7" s="49">
        <v>12</v>
      </c>
      <c r="N7" s="49">
        <v>7</v>
      </c>
      <c r="O7" s="49">
        <v>15</v>
      </c>
      <c r="P7" s="49">
        <v>0</v>
      </c>
      <c r="Q7" s="49">
        <v>0</v>
      </c>
      <c r="R7" s="24" t="s">
        <v>745</v>
      </c>
      <c r="S7" s="5">
        <f t="shared" si="2"/>
        <v>117.94029850746269</v>
      </c>
      <c r="T7" s="5">
        <f t="shared" si="0"/>
        <v>1.791044776119403</v>
      </c>
      <c r="U7" s="6">
        <f t="shared" si="1"/>
        <v>6</v>
      </c>
    </row>
    <row r="8" spans="1:21" x14ac:dyDescent="0.25">
      <c r="A8" s="45" t="s">
        <v>437</v>
      </c>
      <c r="B8" s="58" t="s">
        <v>90</v>
      </c>
      <c r="C8" s="47">
        <v>6.7</v>
      </c>
      <c r="D8" s="49">
        <v>80</v>
      </c>
      <c r="E8" s="49">
        <v>144</v>
      </c>
      <c r="F8" s="49">
        <v>138</v>
      </c>
      <c r="G8" s="49">
        <v>152</v>
      </c>
      <c r="H8" s="49">
        <v>144</v>
      </c>
      <c r="I8" s="49">
        <v>26</v>
      </c>
      <c r="J8" s="49">
        <v>42</v>
      </c>
      <c r="K8" s="49">
        <v>20</v>
      </c>
      <c r="L8" s="49">
        <v>26</v>
      </c>
      <c r="M8" s="49">
        <v>12</v>
      </c>
      <c r="N8" s="49">
        <v>14</v>
      </c>
      <c r="O8" s="49">
        <v>30</v>
      </c>
      <c r="P8" s="49">
        <v>0</v>
      </c>
      <c r="Q8" s="49">
        <v>0</v>
      </c>
      <c r="R8" s="24" t="s">
        <v>745</v>
      </c>
      <c r="S8" s="5">
        <f t="shared" si="2"/>
        <v>235.88059701492537</v>
      </c>
      <c r="T8" s="5">
        <f t="shared" si="0"/>
        <v>1.791044776119403</v>
      </c>
      <c r="U8" s="6">
        <f t="shared" si="1"/>
        <v>12</v>
      </c>
    </row>
    <row r="9" spans="1:21" x14ac:dyDescent="0.25">
      <c r="A9" s="45" t="s">
        <v>438</v>
      </c>
      <c r="B9" s="58" t="s">
        <v>90</v>
      </c>
      <c r="C9" s="47">
        <v>2.9</v>
      </c>
      <c r="D9" s="49">
        <v>80</v>
      </c>
      <c r="E9" s="49">
        <v>29</v>
      </c>
      <c r="F9" s="49">
        <v>28</v>
      </c>
      <c r="G9" s="49">
        <v>30</v>
      </c>
      <c r="H9" s="49">
        <v>29</v>
      </c>
      <c r="I9" s="49">
        <v>8</v>
      </c>
      <c r="J9" s="49">
        <v>9</v>
      </c>
      <c r="K9" s="49">
        <v>6</v>
      </c>
      <c r="L9" s="49">
        <v>9</v>
      </c>
      <c r="M9" s="49">
        <v>4</v>
      </c>
      <c r="N9" s="49">
        <v>9</v>
      </c>
      <c r="O9" s="49">
        <v>11</v>
      </c>
      <c r="P9" s="49">
        <v>0</v>
      </c>
      <c r="Q9" s="49">
        <v>0</v>
      </c>
      <c r="R9" s="24" t="s">
        <v>745</v>
      </c>
      <c r="S9" s="5">
        <f t="shared" si="2"/>
        <v>55.103448275862071</v>
      </c>
      <c r="T9" s="5">
        <f t="shared" si="0"/>
        <v>1.3793103448275863</v>
      </c>
      <c r="U9" s="6">
        <f t="shared" si="1"/>
        <v>7.25</v>
      </c>
    </row>
    <row r="10" spans="1:21" x14ac:dyDescent="0.25">
      <c r="A10" s="45" t="s">
        <v>439</v>
      </c>
      <c r="B10" s="58" t="s">
        <v>90</v>
      </c>
      <c r="C10" s="47">
        <v>2.9</v>
      </c>
      <c r="D10" s="49">
        <v>80</v>
      </c>
      <c r="E10" s="49">
        <v>58</v>
      </c>
      <c r="F10" s="49">
        <v>56</v>
      </c>
      <c r="G10" s="49">
        <v>60</v>
      </c>
      <c r="H10" s="49">
        <v>58</v>
      </c>
      <c r="I10" s="49">
        <v>16</v>
      </c>
      <c r="J10" s="49">
        <v>18</v>
      </c>
      <c r="K10" s="49">
        <v>12</v>
      </c>
      <c r="L10" s="49">
        <v>18</v>
      </c>
      <c r="M10" s="49">
        <v>4</v>
      </c>
      <c r="N10" s="49">
        <v>18</v>
      </c>
      <c r="O10" s="49">
        <v>22</v>
      </c>
      <c r="P10" s="49">
        <v>0</v>
      </c>
      <c r="Q10" s="49">
        <v>0</v>
      </c>
      <c r="R10" s="24" t="s">
        <v>745</v>
      </c>
      <c r="S10" s="5">
        <f t="shared" si="2"/>
        <v>110.20689655172414</v>
      </c>
      <c r="T10" s="5">
        <f t="shared" si="0"/>
        <v>1.3793103448275863</v>
      </c>
      <c r="U10" s="6">
        <f t="shared" si="1"/>
        <v>14.5</v>
      </c>
    </row>
    <row r="11" spans="1:21" x14ac:dyDescent="0.25">
      <c r="A11" s="45" t="s">
        <v>440</v>
      </c>
      <c r="B11" s="58" t="s">
        <v>90</v>
      </c>
      <c r="C11" s="47">
        <v>3.2</v>
      </c>
      <c r="D11" s="49">
        <v>80</v>
      </c>
      <c r="E11" s="49">
        <v>29</v>
      </c>
      <c r="F11" s="49">
        <v>29</v>
      </c>
      <c r="G11" s="49">
        <v>29</v>
      </c>
      <c r="H11" s="49">
        <v>29</v>
      </c>
      <c r="I11" s="49">
        <v>9</v>
      </c>
      <c r="J11" s="49">
        <v>9</v>
      </c>
      <c r="K11" s="49">
        <v>15</v>
      </c>
      <c r="L11" s="49">
        <v>9</v>
      </c>
      <c r="M11" s="49">
        <v>6</v>
      </c>
      <c r="N11" s="49">
        <v>8</v>
      </c>
      <c r="O11" s="49">
        <v>7</v>
      </c>
      <c r="P11" s="49">
        <v>0</v>
      </c>
      <c r="Q11" s="49">
        <v>0</v>
      </c>
      <c r="R11" s="24" t="s">
        <v>745</v>
      </c>
      <c r="S11" s="5">
        <f t="shared" si="2"/>
        <v>64.8125</v>
      </c>
      <c r="T11" s="5">
        <f t="shared" si="0"/>
        <v>1.875</v>
      </c>
      <c r="U11" s="6">
        <f t="shared" si="1"/>
        <v>4.833333333333333</v>
      </c>
    </row>
    <row r="12" spans="1:21" x14ac:dyDescent="0.25">
      <c r="A12" s="45" t="s">
        <v>441</v>
      </c>
      <c r="B12" s="58" t="s">
        <v>90</v>
      </c>
      <c r="C12" s="47">
        <v>3.2</v>
      </c>
      <c r="D12" s="49">
        <v>80</v>
      </c>
      <c r="E12" s="49">
        <v>58</v>
      </c>
      <c r="F12" s="49">
        <v>58</v>
      </c>
      <c r="G12" s="49">
        <v>58</v>
      </c>
      <c r="H12" s="49">
        <v>58</v>
      </c>
      <c r="I12" s="49">
        <v>18</v>
      </c>
      <c r="J12" s="49">
        <v>18</v>
      </c>
      <c r="K12" s="49">
        <v>30</v>
      </c>
      <c r="L12" s="49">
        <v>18</v>
      </c>
      <c r="M12" s="49">
        <v>6</v>
      </c>
      <c r="N12" s="49">
        <v>16</v>
      </c>
      <c r="O12" s="49">
        <v>14</v>
      </c>
      <c r="P12" s="49">
        <v>0</v>
      </c>
      <c r="Q12" s="49">
        <v>0</v>
      </c>
      <c r="R12" s="24" t="s">
        <v>745</v>
      </c>
      <c r="S12" s="5">
        <f t="shared" si="2"/>
        <v>129.625</v>
      </c>
      <c r="T12" s="5">
        <f t="shared" si="0"/>
        <v>1.875</v>
      </c>
      <c r="U12" s="6">
        <f t="shared" si="1"/>
        <v>9.6666666666666661</v>
      </c>
    </row>
    <row r="13" spans="1:21" x14ac:dyDescent="0.25">
      <c r="A13" s="45" t="s">
        <v>442</v>
      </c>
      <c r="B13" s="58" t="s">
        <v>808</v>
      </c>
      <c r="C13" s="47">
        <v>2.1</v>
      </c>
      <c r="D13" s="49">
        <v>50</v>
      </c>
      <c r="E13" s="49">
        <v>25</v>
      </c>
      <c r="F13" s="49">
        <v>26</v>
      </c>
      <c r="G13" s="49">
        <v>24</v>
      </c>
      <c r="H13" s="49">
        <v>24</v>
      </c>
      <c r="I13" s="49">
        <v>18</v>
      </c>
      <c r="J13" s="49">
        <v>12</v>
      </c>
      <c r="K13" s="49">
        <v>12</v>
      </c>
      <c r="L13" s="49">
        <v>15</v>
      </c>
      <c r="M13" s="49">
        <v>0</v>
      </c>
      <c r="N13" s="49">
        <v>8</v>
      </c>
      <c r="O13" s="49">
        <v>8</v>
      </c>
      <c r="P13" s="49">
        <v>0</v>
      </c>
      <c r="Q13" s="49">
        <v>0</v>
      </c>
      <c r="R13" s="24" t="s">
        <v>745</v>
      </c>
      <c r="S13" s="5">
        <f t="shared" si="2"/>
        <v>74.142857142857139</v>
      </c>
      <c r="T13" s="5">
        <f t="shared" si="0"/>
        <v>0</v>
      </c>
      <c r="U13" s="6" t="str">
        <f t="shared" si="1"/>
        <v>n/a</v>
      </c>
    </row>
    <row r="14" spans="1:21" x14ac:dyDescent="0.25">
      <c r="A14" s="45" t="s">
        <v>443</v>
      </c>
      <c r="B14" s="58" t="s">
        <v>808</v>
      </c>
      <c r="C14" s="47">
        <v>2.1</v>
      </c>
      <c r="D14" s="49">
        <v>50</v>
      </c>
      <c r="E14" s="49">
        <v>50</v>
      </c>
      <c r="F14" s="49">
        <v>52</v>
      </c>
      <c r="G14" s="49">
        <v>48</v>
      </c>
      <c r="H14" s="49">
        <v>48</v>
      </c>
      <c r="I14" s="49">
        <v>36</v>
      </c>
      <c r="J14" s="49">
        <v>24</v>
      </c>
      <c r="K14" s="49">
        <v>24</v>
      </c>
      <c r="L14" s="49">
        <v>30</v>
      </c>
      <c r="M14" s="49">
        <v>0</v>
      </c>
      <c r="N14" s="49">
        <v>16</v>
      </c>
      <c r="O14" s="49">
        <v>16</v>
      </c>
      <c r="P14" s="49">
        <v>0</v>
      </c>
      <c r="Q14" s="49">
        <v>0</v>
      </c>
      <c r="R14" s="24" t="s">
        <v>745</v>
      </c>
      <c r="S14" s="5">
        <f t="shared" si="2"/>
        <v>148.28571428571428</v>
      </c>
      <c r="T14" s="5">
        <f t="shared" si="0"/>
        <v>0</v>
      </c>
      <c r="U14" s="6" t="str">
        <f t="shared" si="1"/>
        <v>n/a</v>
      </c>
    </row>
    <row r="15" spans="1:21" x14ac:dyDescent="0.25">
      <c r="A15" s="45" t="s">
        <v>444</v>
      </c>
      <c r="B15" s="58" t="s">
        <v>104</v>
      </c>
      <c r="C15" s="47">
        <v>3.8</v>
      </c>
      <c r="D15" s="49">
        <v>65</v>
      </c>
      <c r="E15" s="49">
        <v>40</v>
      </c>
      <c r="F15" s="49">
        <v>42</v>
      </c>
      <c r="G15" s="49">
        <v>39</v>
      </c>
      <c r="H15" s="49">
        <v>39</v>
      </c>
      <c r="I15" s="49">
        <v>13</v>
      </c>
      <c r="J15" s="49">
        <v>8</v>
      </c>
      <c r="K15" s="49">
        <v>16</v>
      </c>
      <c r="L15" s="49">
        <v>13</v>
      </c>
      <c r="M15" s="49">
        <v>0</v>
      </c>
      <c r="N15" s="49">
        <v>14</v>
      </c>
      <c r="O15" s="49">
        <v>13</v>
      </c>
      <c r="P15" s="49">
        <v>0</v>
      </c>
      <c r="Q15" s="49">
        <v>0</v>
      </c>
      <c r="R15" s="24" t="s">
        <v>745</v>
      </c>
      <c r="S15" s="5">
        <f t="shared" si="2"/>
        <v>80.421052631578945</v>
      </c>
      <c r="T15" s="5">
        <f t="shared" si="0"/>
        <v>0</v>
      </c>
      <c r="U15" s="6" t="str">
        <f t="shared" si="1"/>
        <v>n/a</v>
      </c>
    </row>
    <row r="16" spans="1:21" x14ac:dyDescent="0.25">
      <c r="A16" s="45" t="s">
        <v>445</v>
      </c>
      <c r="B16" s="58" t="s">
        <v>104</v>
      </c>
      <c r="C16" s="47">
        <v>3.8</v>
      </c>
      <c r="D16" s="49">
        <v>65</v>
      </c>
      <c r="E16" s="49">
        <v>60</v>
      </c>
      <c r="F16" s="49">
        <v>63</v>
      </c>
      <c r="G16" s="49">
        <v>58.5</v>
      </c>
      <c r="H16" s="49">
        <v>58.5</v>
      </c>
      <c r="I16" s="49">
        <v>19.5</v>
      </c>
      <c r="J16" s="49">
        <v>12</v>
      </c>
      <c r="K16" s="49">
        <v>24</v>
      </c>
      <c r="L16" s="49">
        <v>19.5</v>
      </c>
      <c r="M16" s="49">
        <v>0</v>
      </c>
      <c r="N16" s="49">
        <v>21</v>
      </c>
      <c r="O16" s="49">
        <v>19.5</v>
      </c>
      <c r="P16" s="49">
        <v>0</v>
      </c>
      <c r="Q16" s="49">
        <v>0</v>
      </c>
      <c r="R16" s="24" t="s">
        <v>745</v>
      </c>
      <c r="S16" s="5">
        <f t="shared" si="2"/>
        <v>120.63157894736842</v>
      </c>
      <c r="T16" s="5">
        <f t="shared" si="0"/>
        <v>0</v>
      </c>
      <c r="U16" s="6" t="str">
        <f t="shared" si="1"/>
        <v>n/a</v>
      </c>
    </row>
    <row r="17" spans="1:21" x14ac:dyDescent="0.25">
      <c r="A17" s="45" t="s">
        <v>446</v>
      </c>
      <c r="B17" s="58" t="s">
        <v>104</v>
      </c>
      <c r="C17" s="47">
        <v>2.8</v>
      </c>
      <c r="D17" s="49">
        <v>60</v>
      </c>
      <c r="E17" s="49">
        <v>30</v>
      </c>
      <c r="F17" s="49">
        <v>30</v>
      </c>
      <c r="G17" s="49">
        <v>31</v>
      </c>
      <c r="H17" s="49">
        <v>29</v>
      </c>
      <c r="I17" s="49">
        <v>9</v>
      </c>
      <c r="J17" s="49">
        <v>9</v>
      </c>
      <c r="K17" s="49">
        <v>7</v>
      </c>
      <c r="L17" s="49">
        <v>9</v>
      </c>
      <c r="M17" s="49">
        <v>3</v>
      </c>
      <c r="N17" s="49">
        <v>7</v>
      </c>
      <c r="O17" s="49">
        <v>10</v>
      </c>
      <c r="P17" s="49">
        <v>0</v>
      </c>
      <c r="Q17" s="49">
        <v>0</v>
      </c>
      <c r="R17" s="24" t="s">
        <v>745</v>
      </c>
      <c r="S17" s="5">
        <f t="shared" si="2"/>
        <v>58.214285714285715</v>
      </c>
      <c r="T17" s="5">
        <f t="shared" si="0"/>
        <v>1.0714285714285714</v>
      </c>
      <c r="U17" s="6">
        <f t="shared" si="1"/>
        <v>10</v>
      </c>
    </row>
    <row r="18" spans="1:21" x14ac:dyDescent="0.25">
      <c r="A18" s="45" t="s">
        <v>447</v>
      </c>
      <c r="B18" s="58" t="s">
        <v>104</v>
      </c>
      <c r="C18" s="47">
        <v>2.8</v>
      </c>
      <c r="D18" s="49">
        <v>60</v>
      </c>
      <c r="E18" s="49">
        <v>60</v>
      </c>
      <c r="F18" s="49">
        <v>60</v>
      </c>
      <c r="G18" s="49">
        <v>62</v>
      </c>
      <c r="H18" s="49">
        <v>58</v>
      </c>
      <c r="I18" s="49">
        <v>18</v>
      </c>
      <c r="J18" s="49">
        <v>18</v>
      </c>
      <c r="K18" s="49">
        <v>14</v>
      </c>
      <c r="L18" s="49">
        <v>18</v>
      </c>
      <c r="M18" s="49">
        <v>3</v>
      </c>
      <c r="N18" s="49">
        <v>14</v>
      </c>
      <c r="O18" s="49">
        <v>20</v>
      </c>
      <c r="P18" s="49">
        <v>0</v>
      </c>
      <c r="Q18" s="49">
        <v>0</v>
      </c>
      <c r="R18" s="24" t="s">
        <v>745</v>
      </c>
      <c r="S18" s="5">
        <f t="shared" si="2"/>
        <v>116.42857142857143</v>
      </c>
      <c r="T18" s="5">
        <f t="shared" si="0"/>
        <v>1.0714285714285714</v>
      </c>
      <c r="U18" s="6">
        <f t="shared" si="1"/>
        <v>20</v>
      </c>
    </row>
    <row r="19" spans="1:21" x14ac:dyDescent="0.25">
      <c r="A19" s="45" t="s">
        <v>448</v>
      </c>
      <c r="B19" s="58" t="s">
        <v>104</v>
      </c>
      <c r="C19" s="47">
        <v>2.5</v>
      </c>
      <c r="D19" s="49">
        <v>60</v>
      </c>
      <c r="E19" s="49">
        <v>27</v>
      </c>
      <c r="F19" s="49">
        <v>29</v>
      </c>
      <c r="G19" s="49">
        <v>27</v>
      </c>
      <c r="H19" s="49">
        <v>27</v>
      </c>
      <c r="I19" s="49">
        <v>6</v>
      </c>
      <c r="J19" s="49">
        <v>5</v>
      </c>
      <c r="K19" s="49">
        <v>8</v>
      </c>
      <c r="L19" s="49">
        <v>10</v>
      </c>
      <c r="M19" s="49">
        <v>0</v>
      </c>
      <c r="N19" s="49">
        <v>7</v>
      </c>
      <c r="O19" s="49">
        <v>5</v>
      </c>
      <c r="P19" s="49">
        <v>0</v>
      </c>
      <c r="Q19" s="49">
        <v>0</v>
      </c>
      <c r="R19" s="24" t="s">
        <v>745</v>
      </c>
      <c r="S19" s="5">
        <f t="shared" si="2"/>
        <v>50</v>
      </c>
      <c r="T19" s="5">
        <f t="shared" si="0"/>
        <v>0</v>
      </c>
      <c r="U19" s="6" t="str">
        <f t="shared" si="1"/>
        <v>n/a</v>
      </c>
    </row>
    <row r="20" spans="1:21" x14ac:dyDescent="0.25">
      <c r="A20" s="45" t="s">
        <v>449</v>
      </c>
      <c r="B20" s="58" t="s">
        <v>104</v>
      </c>
      <c r="C20" s="47">
        <v>2.5</v>
      </c>
      <c r="D20" s="49">
        <v>60</v>
      </c>
      <c r="E20" s="49">
        <v>54</v>
      </c>
      <c r="F20" s="49">
        <v>58</v>
      </c>
      <c r="G20" s="49">
        <v>54</v>
      </c>
      <c r="H20" s="49">
        <v>54</v>
      </c>
      <c r="I20" s="49">
        <v>12</v>
      </c>
      <c r="J20" s="49">
        <v>10</v>
      </c>
      <c r="K20" s="49">
        <v>16</v>
      </c>
      <c r="L20" s="49">
        <v>20</v>
      </c>
      <c r="M20" s="49">
        <v>0</v>
      </c>
      <c r="N20" s="49">
        <v>14</v>
      </c>
      <c r="O20" s="49">
        <v>10</v>
      </c>
      <c r="P20" s="49">
        <v>0</v>
      </c>
      <c r="Q20" s="49">
        <v>0</v>
      </c>
      <c r="R20" s="24" t="s">
        <v>745</v>
      </c>
      <c r="S20" s="5">
        <f t="shared" si="2"/>
        <v>100</v>
      </c>
      <c r="T20" s="5">
        <f t="shared" si="0"/>
        <v>0</v>
      </c>
      <c r="U20" s="6" t="str">
        <f t="shared" si="1"/>
        <v>n/a</v>
      </c>
    </row>
    <row r="21" spans="1:21" x14ac:dyDescent="0.25">
      <c r="A21" s="45" t="s">
        <v>450</v>
      </c>
      <c r="B21" s="58" t="s">
        <v>90</v>
      </c>
      <c r="C21" s="47">
        <v>5.5</v>
      </c>
      <c r="D21" s="49">
        <v>72</v>
      </c>
      <c r="E21" s="49">
        <v>55</v>
      </c>
      <c r="F21" s="49">
        <v>52</v>
      </c>
      <c r="G21" s="49">
        <v>56</v>
      </c>
      <c r="H21" s="49">
        <v>55</v>
      </c>
      <c r="I21" s="49">
        <v>12</v>
      </c>
      <c r="J21" s="49">
        <v>12</v>
      </c>
      <c r="K21" s="49">
        <v>11</v>
      </c>
      <c r="L21" s="49">
        <v>12</v>
      </c>
      <c r="M21" s="49">
        <v>9</v>
      </c>
      <c r="N21" s="49">
        <v>14</v>
      </c>
      <c r="O21" s="49">
        <v>11</v>
      </c>
      <c r="P21" s="49">
        <v>0</v>
      </c>
      <c r="Q21" s="49">
        <v>0</v>
      </c>
      <c r="R21" s="24" t="s">
        <v>745</v>
      </c>
      <c r="S21" s="5">
        <f t="shared" si="2"/>
        <v>92.181818181818187</v>
      </c>
      <c r="T21" s="5">
        <f t="shared" si="0"/>
        <v>1.6363636363636365</v>
      </c>
      <c r="U21" s="6">
        <f t="shared" si="1"/>
        <v>6.1111111111111107</v>
      </c>
    </row>
    <row r="22" spans="1:21" x14ac:dyDescent="0.25">
      <c r="A22" s="45" t="s">
        <v>451</v>
      </c>
      <c r="B22" s="58" t="s">
        <v>90</v>
      </c>
      <c r="C22" s="47">
        <v>5.5</v>
      </c>
      <c r="D22" s="49">
        <v>72</v>
      </c>
      <c r="E22" s="49">
        <v>110</v>
      </c>
      <c r="F22" s="49">
        <v>104</v>
      </c>
      <c r="G22" s="49">
        <v>112</v>
      </c>
      <c r="H22" s="49">
        <v>110</v>
      </c>
      <c r="I22" s="49">
        <v>24</v>
      </c>
      <c r="J22" s="49">
        <v>24</v>
      </c>
      <c r="K22" s="49">
        <v>22</v>
      </c>
      <c r="L22" s="49">
        <v>24</v>
      </c>
      <c r="M22" s="49">
        <v>9</v>
      </c>
      <c r="N22" s="49">
        <v>28</v>
      </c>
      <c r="O22" s="49">
        <v>22</v>
      </c>
      <c r="P22" s="49">
        <v>0</v>
      </c>
      <c r="Q22" s="49">
        <v>0</v>
      </c>
      <c r="R22" s="24" t="s">
        <v>745</v>
      </c>
      <c r="S22" s="5">
        <f t="shared" si="2"/>
        <v>184.36363636363637</v>
      </c>
      <c r="T22" s="5">
        <f t="shared" si="0"/>
        <v>1.6363636363636365</v>
      </c>
      <c r="U22" s="6">
        <f t="shared" si="1"/>
        <v>12.222222222222221</v>
      </c>
    </row>
    <row r="23" spans="1:21" x14ac:dyDescent="0.25">
      <c r="A23" s="45" t="s">
        <v>452</v>
      </c>
      <c r="B23" s="58" t="s">
        <v>90</v>
      </c>
      <c r="C23" s="47">
        <v>1.8</v>
      </c>
      <c r="D23" s="49">
        <v>225</v>
      </c>
      <c r="E23" s="49">
        <v>48</v>
      </c>
      <c r="F23" s="49">
        <v>47</v>
      </c>
      <c r="G23" s="49">
        <v>49</v>
      </c>
      <c r="H23" s="49">
        <v>48</v>
      </c>
      <c r="I23" s="49">
        <v>17</v>
      </c>
      <c r="J23" s="49">
        <v>38</v>
      </c>
      <c r="K23" s="49">
        <v>18</v>
      </c>
      <c r="L23" s="49">
        <v>17</v>
      </c>
      <c r="M23" s="49">
        <v>0</v>
      </c>
      <c r="N23" s="49">
        <v>22</v>
      </c>
      <c r="O23" s="49">
        <v>31</v>
      </c>
      <c r="P23" s="49">
        <v>25</v>
      </c>
      <c r="Q23" s="49">
        <v>25</v>
      </c>
      <c r="R23" s="24" t="s">
        <v>745</v>
      </c>
      <c r="S23" s="5">
        <f t="shared" si="2"/>
        <v>130.44444444444446</v>
      </c>
      <c r="T23" s="5">
        <f t="shared" si="0"/>
        <v>0</v>
      </c>
      <c r="U23" s="6" t="str">
        <f t="shared" si="1"/>
        <v>n/a</v>
      </c>
    </row>
    <row r="24" spans="1:21" x14ac:dyDescent="0.25">
      <c r="A24" s="45" t="s">
        <v>453</v>
      </c>
      <c r="B24" s="58" t="s">
        <v>101</v>
      </c>
      <c r="C24" s="47">
        <v>1</v>
      </c>
      <c r="D24" s="49">
        <v>55</v>
      </c>
      <c r="E24" s="49">
        <v>26</v>
      </c>
      <c r="F24" s="49">
        <v>28</v>
      </c>
      <c r="G24" s="49">
        <v>25</v>
      </c>
      <c r="H24" s="49">
        <v>25</v>
      </c>
      <c r="I24" s="49">
        <v>28</v>
      </c>
      <c r="J24" s="49">
        <v>19</v>
      </c>
      <c r="K24" s="49">
        <v>19</v>
      </c>
      <c r="L24" s="49">
        <v>19</v>
      </c>
      <c r="M24" s="49">
        <v>0</v>
      </c>
      <c r="N24" s="49">
        <v>12</v>
      </c>
      <c r="O24" s="49">
        <v>10</v>
      </c>
      <c r="P24" s="49">
        <v>15</v>
      </c>
      <c r="Q24" s="49">
        <v>14</v>
      </c>
      <c r="R24" s="24" t="s">
        <v>745</v>
      </c>
      <c r="S24" s="5">
        <f t="shared" si="2"/>
        <v>111</v>
      </c>
      <c r="T24" s="5">
        <f t="shared" si="0"/>
        <v>0</v>
      </c>
      <c r="U24" s="6" t="str">
        <f t="shared" si="1"/>
        <v>n/a</v>
      </c>
    </row>
    <row r="25" spans="1:21" x14ac:dyDescent="0.25">
      <c r="A25" s="45" t="s">
        <v>759</v>
      </c>
      <c r="B25" s="58" t="s">
        <v>101</v>
      </c>
      <c r="C25" s="47">
        <v>1</v>
      </c>
      <c r="D25" s="49">
        <v>55</v>
      </c>
      <c r="E25" s="49">
        <v>39</v>
      </c>
      <c r="F25" s="49">
        <v>42</v>
      </c>
      <c r="G25" s="49">
        <v>37</v>
      </c>
      <c r="H25" s="49">
        <v>37</v>
      </c>
      <c r="I25" s="49">
        <v>42</v>
      </c>
      <c r="J25" s="49">
        <v>28</v>
      </c>
      <c r="K25" s="49">
        <v>28</v>
      </c>
      <c r="L25" s="49">
        <v>28</v>
      </c>
      <c r="M25" s="49">
        <v>0</v>
      </c>
      <c r="N25" s="49">
        <v>17</v>
      </c>
      <c r="O25" s="49">
        <v>15</v>
      </c>
      <c r="P25" s="49">
        <v>23</v>
      </c>
      <c r="Q25" s="49">
        <v>21</v>
      </c>
      <c r="R25" s="24" t="s">
        <v>745</v>
      </c>
      <c r="S25" s="5">
        <f t="shared" si="2"/>
        <v>165</v>
      </c>
      <c r="T25" s="5">
        <f t="shared" ref="T25" si="3">M25/C25</f>
        <v>0</v>
      </c>
      <c r="U25" s="6" t="str">
        <f t="shared" ref="U25" si="4">IFERROR(E25/M25,"n/a")</f>
        <v>n/a</v>
      </c>
    </row>
    <row r="26" spans="1:21" x14ac:dyDescent="0.25">
      <c r="A26" s="45" t="s">
        <v>454</v>
      </c>
      <c r="B26" s="58" t="s">
        <v>101</v>
      </c>
      <c r="C26" s="47">
        <v>1.8</v>
      </c>
      <c r="D26" s="49">
        <v>55</v>
      </c>
      <c r="E26" s="49">
        <v>30</v>
      </c>
      <c r="F26" s="49">
        <v>31</v>
      </c>
      <c r="G26" s="49">
        <v>29</v>
      </c>
      <c r="H26" s="49">
        <v>29</v>
      </c>
      <c r="I26" s="49">
        <v>14</v>
      </c>
      <c r="J26" s="49">
        <v>11</v>
      </c>
      <c r="K26" s="49">
        <v>10</v>
      </c>
      <c r="L26" s="49">
        <v>12</v>
      </c>
      <c r="M26" s="49">
        <v>0</v>
      </c>
      <c r="N26" s="49">
        <v>17</v>
      </c>
      <c r="O26" s="49">
        <v>12</v>
      </c>
      <c r="P26" s="49">
        <v>0</v>
      </c>
      <c r="Q26" s="49">
        <v>0</v>
      </c>
      <c r="R26" s="24" t="s">
        <v>745</v>
      </c>
      <c r="S26" s="5">
        <f t="shared" si="2"/>
        <v>71.666666666666671</v>
      </c>
      <c r="T26" s="5">
        <f t="shared" si="0"/>
        <v>0</v>
      </c>
      <c r="U26" s="6" t="str">
        <f t="shared" si="1"/>
        <v>n/a</v>
      </c>
    </row>
    <row r="27" spans="1:21" x14ac:dyDescent="0.25">
      <c r="A27" s="45" t="s">
        <v>455</v>
      </c>
      <c r="B27" s="58" t="s">
        <v>101</v>
      </c>
      <c r="C27" s="47">
        <v>1.8</v>
      </c>
      <c r="D27" s="49">
        <v>55</v>
      </c>
      <c r="E27" s="49">
        <v>60</v>
      </c>
      <c r="F27" s="49">
        <v>62</v>
      </c>
      <c r="G27" s="49">
        <v>58</v>
      </c>
      <c r="H27" s="49">
        <v>58</v>
      </c>
      <c r="I27" s="49">
        <v>28</v>
      </c>
      <c r="J27" s="49">
        <v>22</v>
      </c>
      <c r="K27" s="49">
        <v>20</v>
      </c>
      <c r="L27" s="49">
        <v>24</v>
      </c>
      <c r="M27" s="49">
        <v>0</v>
      </c>
      <c r="N27" s="49">
        <v>34</v>
      </c>
      <c r="O27" s="49">
        <v>24</v>
      </c>
      <c r="P27" s="49">
        <v>0</v>
      </c>
      <c r="Q27" s="49">
        <v>0</v>
      </c>
      <c r="R27" s="24" t="s">
        <v>745</v>
      </c>
      <c r="S27" s="5">
        <f t="shared" si="2"/>
        <v>143.33333333333334</v>
      </c>
      <c r="T27" s="5">
        <f t="shared" si="0"/>
        <v>0</v>
      </c>
      <c r="U27" s="6" t="str">
        <f t="shared" si="1"/>
        <v>n/a</v>
      </c>
    </row>
    <row r="28" spans="1:21" x14ac:dyDescent="0.25">
      <c r="A28" s="45" t="s">
        <v>456</v>
      </c>
      <c r="B28" s="58" t="s">
        <v>101</v>
      </c>
      <c r="C28" s="51">
        <v>1.7</v>
      </c>
      <c r="D28" s="55">
        <v>55</v>
      </c>
      <c r="E28" s="55">
        <v>34</v>
      </c>
      <c r="F28" s="55">
        <v>37</v>
      </c>
      <c r="G28" s="55">
        <v>33</v>
      </c>
      <c r="H28" s="55">
        <v>33</v>
      </c>
      <c r="I28" s="55">
        <v>32</v>
      </c>
      <c r="J28" s="55">
        <v>25</v>
      </c>
      <c r="K28" s="55">
        <v>30</v>
      </c>
      <c r="L28" s="55">
        <v>31</v>
      </c>
      <c r="M28" s="55">
        <v>0</v>
      </c>
      <c r="N28" s="55">
        <v>11</v>
      </c>
      <c r="O28" s="55">
        <v>14</v>
      </c>
      <c r="P28" s="55">
        <v>15</v>
      </c>
      <c r="Q28" s="55">
        <v>15</v>
      </c>
      <c r="R28" s="24" t="s">
        <v>745</v>
      </c>
      <c r="S28" s="5">
        <f t="shared" si="2"/>
        <v>139.23529411764707</v>
      </c>
      <c r="T28" s="5">
        <f t="shared" si="0"/>
        <v>0</v>
      </c>
      <c r="U28" s="6" t="str">
        <f t="shared" si="1"/>
        <v>n/a</v>
      </c>
    </row>
    <row r="29" spans="1:21" x14ac:dyDescent="0.25">
      <c r="A29" s="45" t="s">
        <v>457</v>
      </c>
      <c r="B29" s="58" t="s">
        <v>101</v>
      </c>
      <c r="C29" s="47">
        <v>1.7</v>
      </c>
      <c r="D29" s="49">
        <v>55</v>
      </c>
      <c r="E29" s="49">
        <v>51</v>
      </c>
      <c r="F29" s="49">
        <v>55.5</v>
      </c>
      <c r="G29" s="49">
        <v>49.5</v>
      </c>
      <c r="H29" s="49">
        <v>49.5</v>
      </c>
      <c r="I29" s="49">
        <v>48</v>
      </c>
      <c r="J29" s="49">
        <v>37.5</v>
      </c>
      <c r="K29" s="49">
        <v>45</v>
      </c>
      <c r="L29" s="49">
        <v>46.5</v>
      </c>
      <c r="M29" s="49">
        <v>0</v>
      </c>
      <c r="N29" s="49">
        <v>16.5</v>
      </c>
      <c r="O29" s="49">
        <v>21</v>
      </c>
      <c r="P29" s="49">
        <v>22.5</v>
      </c>
      <c r="Q29" s="49">
        <v>22.5</v>
      </c>
      <c r="R29" s="24" t="s">
        <v>745</v>
      </c>
      <c r="S29" s="5">
        <f t="shared" si="2"/>
        <v>208.85294117647058</v>
      </c>
      <c r="T29" s="5">
        <f t="shared" si="0"/>
        <v>0</v>
      </c>
      <c r="U29" s="6" t="str">
        <f t="shared" si="1"/>
        <v>n/a</v>
      </c>
    </row>
    <row r="30" spans="1:21" x14ac:dyDescent="0.25">
      <c r="A30" s="45" t="s">
        <v>458</v>
      </c>
      <c r="B30" s="58" t="s">
        <v>101</v>
      </c>
      <c r="C30" s="47">
        <v>1.9</v>
      </c>
      <c r="D30" s="49">
        <v>65</v>
      </c>
      <c r="E30" s="49">
        <v>35</v>
      </c>
      <c r="F30" s="49">
        <v>39</v>
      </c>
      <c r="G30" s="49">
        <v>34</v>
      </c>
      <c r="H30" s="49">
        <v>34</v>
      </c>
      <c r="I30" s="49">
        <v>23</v>
      </c>
      <c r="J30" s="49">
        <v>25</v>
      </c>
      <c r="K30" s="49">
        <v>20</v>
      </c>
      <c r="L30" s="49">
        <v>31</v>
      </c>
      <c r="M30" s="49">
        <v>0</v>
      </c>
      <c r="N30" s="49">
        <v>18</v>
      </c>
      <c r="O30" s="49">
        <v>12</v>
      </c>
      <c r="P30" s="49">
        <v>14</v>
      </c>
      <c r="Q30" s="49">
        <v>22</v>
      </c>
      <c r="R30" s="24" t="s">
        <v>745</v>
      </c>
      <c r="S30" s="5">
        <f t="shared" si="2"/>
        <v>119.31578947368422</v>
      </c>
      <c r="T30" s="5">
        <f t="shared" si="0"/>
        <v>0</v>
      </c>
      <c r="U30" s="6" t="str">
        <f t="shared" si="1"/>
        <v>n/a</v>
      </c>
    </row>
    <row r="31" spans="1:21" x14ac:dyDescent="0.25">
      <c r="A31" s="45" t="s">
        <v>459</v>
      </c>
      <c r="B31" s="58" t="s">
        <v>101</v>
      </c>
      <c r="C31" s="47">
        <v>1.9</v>
      </c>
      <c r="D31" s="49">
        <v>65</v>
      </c>
      <c r="E31" s="49">
        <v>52.5</v>
      </c>
      <c r="F31" s="49">
        <v>58.5</v>
      </c>
      <c r="G31" s="49">
        <v>51</v>
      </c>
      <c r="H31" s="49">
        <v>51</v>
      </c>
      <c r="I31" s="49">
        <v>34.5</v>
      </c>
      <c r="J31" s="49">
        <v>37.5</v>
      </c>
      <c r="K31" s="49">
        <v>30</v>
      </c>
      <c r="L31" s="49">
        <v>46.5</v>
      </c>
      <c r="M31" s="49">
        <v>0</v>
      </c>
      <c r="N31" s="49">
        <v>27</v>
      </c>
      <c r="O31" s="49">
        <v>18</v>
      </c>
      <c r="P31" s="49">
        <v>21</v>
      </c>
      <c r="Q31" s="49">
        <v>33</v>
      </c>
      <c r="R31" s="24" t="s">
        <v>745</v>
      </c>
      <c r="S31" s="5">
        <f t="shared" si="2"/>
        <v>178.97368421052633</v>
      </c>
      <c r="T31" s="5">
        <f t="shared" si="0"/>
        <v>0</v>
      </c>
      <c r="U31" s="6" t="str">
        <f t="shared" si="1"/>
        <v>n/a</v>
      </c>
    </row>
    <row r="32" spans="1:21" x14ac:dyDescent="0.25">
      <c r="A32" s="45" t="s">
        <v>460</v>
      </c>
      <c r="B32" s="58" t="s">
        <v>101</v>
      </c>
      <c r="C32" s="47">
        <v>1.8</v>
      </c>
      <c r="D32" s="49">
        <v>60</v>
      </c>
      <c r="E32" s="49">
        <v>33</v>
      </c>
      <c r="F32" s="49">
        <v>36</v>
      </c>
      <c r="G32" s="49">
        <v>32</v>
      </c>
      <c r="H32" s="49">
        <v>31</v>
      </c>
      <c r="I32" s="49">
        <v>16</v>
      </c>
      <c r="J32" s="49">
        <v>13</v>
      </c>
      <c r="K32" s="49">
        <v>12</v>
      </c>
      <c r="L32" s="49">
        <v>14</v>
      </c>
      <c r="M32" s="49">
        <v>0</v>
      </c>
      <c r="N32" s="49">
        <v>13</v>
      </c>
      <c r="O32" s="49">
        <v>13</v>
      </c>
      <c r="P32" s="49">
        <v>0</v>
      </c>
      <c r="Q32" s="49">
        <v>0</v>
      </c>
      <c r="R32" s="24" t="s">
        <v>745</v>
      </c>
      <c r="S32" s="5">
        <f t="shared" si="2"/>
        <v>81.777777777777771</v>
      </c>
      <c r="T32" s="5">
        <f t="shared" si="0"/>
        <v>0</v>
      </c>
      <c r="U32" s="6" t="str">
        <f t="shared" si="1"/>
        <v>n/a</v>
      </c>
    </row>
    <row r="33" spans="1:21" x14ac:dyDescent="0.25">
      <c r="A33" s="45" t="s">
        <v>461</v>
      </c>
      <c r="B33" s="58" t="s">
        <v>101</v>
      </c>
      <c r="C33" s="47">
        <v>1.8</v>
      </c>
      <c r="D33" s="49">
        <v>60</v>
      </c>
      <c r="E33" s="49">
        <v>66</v>
      </c>
      <c r="F33" s="49">
        <v>72</v>
      </c>
      <c r="G33" s="49">
        <v>64</v>
      </c>
      <c r="H33" s="49">
        <v>62</v>
      </c>
      <c r="I33" s="49">
        <v>32</v>
      </c>
      <c r="J33" s="49">
        <v>26</v>
      </c>
      <c r="K33" s="49">
        <v>24</v>
      </c>
      <c r="L33" s="49">
        <v>28</v>
      </c>
      <c r="M33" s="49">
        <v>0</v>
      </c>
      <c r="N33" s="49">
        <v>26</v>
      </c>
      <c r="O33" s="49">
        <v>26</v>
      </c>
      <c r="P33" s="49">
        <v>0</v>
      </c>
      <c r="Q33" s="49">
        <v>0</v>
      </c>
      <c r="R33" s="24" t="s">
        <v>745</v>
      </c>
      <c r="S33" s="5">
        <f t="shared" si="2"/>
        <v>163.55555555555554</v>
      </c>
      <c r="T33" s="5">
        <f t="shared" si="0"/>
        <v>0</v>
      </c>
      <c r="U33" s="6" t="str">
        <f t="shared" si="1"/>
        <v>n/a</v>
      </c>
    </row>
    <row r="34" spans="1:21" x14ac:dyDescent="0.25">
      <c r="A34" s="45" t="s">
        <v>462</v>
      </c>
      <c r="B34" s="58" t="s">
        <v>808</v>
      </c>
      <c r="C34" s="51">
        <v>6.9</v>
      </c>
      <c r="D34" s="49">
        <v>63.333333333333336</v>
      </c>
      <c r="E34" s="49">
        <v>88</v>
      </c>
      <c r="F34" s="49">
        <v>88</v>
      </c>
      <c r="G34" s="49">
        <v>102</v>
      </c>
      <c r="H34" s="49">
        <v>88</v>
      </c>
      <c r="I34" s="49">
        <v>18.666666666666668</v>
      </c>
      <c r="J34" s="49">
        <v>20.666666666666668</v>
      </c>
      <c r="K34" s="49">
        <v>12.666666666666666</v>
      </c>
      <c r="L34" s="49">
        <v>18.666666666666668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24" t="s">
        <v>745</v>
      </c>
      <c r="S34" s="5">
        <f t="shared" si="2"/>
        <v>142.70531400966183</v>
      </c>
      <c r="T34" s="5">
        <f t="shared" si="0"/>
        <v>0</v>
      </c>
      <c r="U34" s="6" t="str">
        <f t="shared" si="1"/>
        <v>n/a</v>
      </c>
    </row>
    <row r="35" spans="1:21" x14ac:dyDescent="0.25">
      <c r="A35" s="45" t="s">
        <v>463</v>
      </c>
      <c r="B35" s="58" t="s">
        <v>808</v>
      </c>
      <c r="C35" s="47">
        <v>6.9</v>
      </c>
      <c r="D35" s="49">
        <v>63.333333333333336</v>
      </c>
      <c r="E35" s="49">
        <v>132</v>
      </c>
      <c r="F35" s="49">
        <v>132</v>
      </c>
      <c r="G35" s="49">
        <v>153</v>
      </c>
      <c r="H35" s="49">
        <v>132</v>
      </c>
      <c r="I35" s="49">
        <v>28</v>
      </c>
      <c r="J35" s="49">
        <v>31</v>
      </c>
      <c r="K35" s="49">
        <v>19</v>
      </c>
      <c r="L35" s="49">
        <v>28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24" t="s">
        <v>745</v>
      </c>
      <c r="S35" s="5">
        <f t="shared" si="2"/>
        <v>214.05797101449275</v>
      </c>
      <c r="T35" s="5">
        <f t="shared" ref="T35:T66" si="5">M35/C35</f>
        <v>0</v>
      </c>
      <c r="U35" s="6" t="str">
        <f t="shared" ref="U35:U66" si="6">IFERROR(E35/M35,"n/a")</f>
        <v>n/a</v>
      </c>
    </row>
    <row r="36" spans="1:21" x14ac:dyDescent="0.25">
      <c r="A36" s="45" t="s">
        <v>464</v>
      </c>
      <c r="B36" s="58" t="s">
        <v>101</v>
      </c>
      <c r="C36" s="47">
        <v>1</v>
      </c>
      <c r="D36" s="49">
        <v>55</v>
      </c>
      <c r="E36" s="49">
        <v>26</v>
      </c>
      <c r="F36" s="49">
        <v>28</v>
      </c>
      <c r="G36" s="49">
        <v>25</v>
      </c>
      <c r="H36" s="49">
        <v>25</v>
      </c>
      <c r="I36" s="49">
        <v>19</v>
      </c>
      <c r="J36" s="49">
        <v>28</v>
      </c>
      <c r="K36" s="49">
        <v>19</v>
      </c>
      <c r="L36" s="49">
        <v>27</v>
      </c>
      <c r="M36" s="49">
        <v>0</v>
      </c>
      <c r="N36" s="49">
        <v>12</v>
      </c>
      <c r="O36" s="49">
        <v>10</v>
      </c>
      <c r="P36" s="49">
        <v>15</v>
      </c>
      <c r="Q36" s="49">
        <v>14</v>
      </c>
      <c r="R36" s="24" t="s">
        <v>745</v>
      </c>
      <c r="S36" s="5">
        <f t="shared" si="2"/>
        <v>119</v>
      </c>
      <c r="T36" s="5">
        <f t="shared" si="5"/>
        <v>0</v>
      </c>
      <c r="U36" s="6" t="str">
        <f t="shared" si="6"/>
        <v>n/a</v>
      </c>
    </row>
    <row r="37" spans="1:21" x14ac:dyDescent="0.25">
      <c r="A37" s="45" t="s">
        <v>465</v>
      </c>
      <c r="B37" s="58" t="s">
        <v>101</v>
      </c>
      <c r="C37" s="47">
        <v>1</v>
      </c>
      <c r="D37" s="49">
        <v>55</v>
      </c>
      <c r="E37" s="49">
        <v>39</v>
      </c>
      <c r="F37" s="49">
        <v>42</v>
      </c>
      <c r="G37" s="49">
        <v>37.5</v>
      </c>
      <c r="H37" s="49">
        <v>37.5</v>
      </c>
      <c r="I37" s="49">
        <v>28.5</v>
      </c>
      <c r="J37" s="49">
        <v>42</v>
      </c>
      <c r="K37" s="49">
        <v>28.5</v>
      </c>
      <c r="L37" s="49">
        <v>40.5</v>
      </c>
      <c r="M37" s="49">
        <v>0</v>
      </c>
      <c r="N37" s="49">
        <v>18</v>
      </c>
      <c r="O37" s="49">
        <v>15</v>
      </c>
      <c r="P37" s="49">
        <v>22.5</v>
      </c>
      <c r="Q37" s="49">
        <v>21</v>
      </c>
      <c r="R37" s="24" t="s">
        <v>745</v>
      </c>
      <c r="S37" s="5">
        <f t="shared" si="2"/>
        <v>178.5</v>
      </c>
      <c r="T37" s="5">
        <f t="shared" si="5"/>
        <v>0</v>
      </c>
      <c r="U37" s="6" t="str">
        <f t="shared" si="6"/>
        <v>n/a</v>
      </c>
    </row>
    <row r="38" spans="1:21" x14ac:dyDescent="0.25">
      <c r="A38" s="45" t="s">
        <v>466</v>
      </c>
      <c r="B38" s="58" t="s">
        <v>808</v>
      </c>
      <c r="C38" s="47">
        <v>3.4</v>
      </c>
      <c r="D38" s="49">
        <v>70</v>
      </c>
      <c r="E38" s="49">
        <v>32</v>
      </c>
      <c r="F38" s="49">
        <v>31</v>
      </c>
      <c r="G38" s="49">
        <v>33</v>
      </c>
      <c r="H38" s="49">
        <v>32</v>
      </c>
      <c r="I38" s="49">
        <v>10</v>
      </c>
      <c r="J38" s="49">
        <v>11</v>
      </c>
      <c r="K38" s="49">
        <v>5</v>
      </c>
      <c r="L38" s="49">
        <v>10</v>
      </c>
      <c r="M38" s="49">
        <v>6</v>
      </c>
      <c r="N38" s="49">
        <v>7</v>
      </c>
      <c r="O38" s="49">
        <v>12</v>
      </c>
      <c r="P38" s="49">
        <v>0</v>
      </c>
      <c r="Q38" s="49">
        <v>0</v>
      </c>
      <c r="R38" s="24" t="s">
        <v>745</v>
      </c>
      <c r="S38" s="5">
        <f t="shared" si="2"/>
        <v>60.941176470588232</v>
      </c>
      <c r="T38" s="5">
        <f t="shared" si="5"/>
        <v>1.7647058823529411</v>
      </c>
      <c r="U38" s="6">
        <f t="shared" si="6"/>
        <v>5.333333333333333</v>
      </c>
    </row>
    <row r="39" spans="1:21" x14ac:dyDescent="0.25">
      <c r="A39" s="45" t="s">
        <v>467</v>
      </c>
      <c r="B39" s="58" t="s">
        <v>808</v>
      </c>
      <c r="C39" s="47">
        <v>3.4</v>
      </c>
      <c r="D39" s="49">
        <v>70</v>
      </c>
      <c r="E39" s="49">
        <v>64</v>
      </c>
      <c r="F39" s="49">
        <v>62</v>
      </c>
      <c r="G39" s="49">
        <v>66</v>
      </c>
      <c r="H39" s="49">
        <v>64</v>
      </c>
      <c r="I39" s="49">
        <v>20</v>
      </c>
      <c r="J39" s="49">
        <v>22</v>
      </c>
      <c r="K39" s="49">
        <v>10</v>
      </c>
      <c r="L39" s="49">
        <v>20</v>
      </c>
      <c r="M39" s="49">
        <v>6</v>
      </c>
      <c r="N39" s="49">
        <v>14</v>
      </c>
      <c r="O39" s="49">
        <v>24</v>
      </c>
      <c r="P39" s="49">
        <v>0</v>
      </c>
      <c r="Q39" s="49">
        <v>0</v>
      </c>
      <c r="R39" s="24" t="s">
        <v>745</v>
      </c>
      <c r="S39" s="5">
        <f t="shared" si="2"/>
        <v>121.88235294117646</v>
      </c>
      <c r="T39" s="5">
        <f t="shared" si="5"/>
        <v>1.7647058823529411</v>
      </c>
      <c r="U39" s="6">
        <f t="shared" si="6"/>
        <v>10.666666666666666</v>
      </c>
    </row>
    <row r="40" spans="1:21" x14ac:dyDescent="0.25">
      <c r="A40" s="45" t="s">
        <v>60</v>
      </c>
      <c r="B40" s="58" t="s">
        <v>90</v>
      </c>
      <c r="C40" s="47">
        <v>5.8</v>
      </c>
      <c r="D40" s="49">
        <v>90</v>
      </c>
      <c r="E40" s="49">
        <v>68</v>
      </c>
      <c r="F40" s="49">
        <v>68</v>
      </c>
      <c r="G40" s="49">
        <v>71</v>
      </c>
      <c r="H40" s="49">
        <v>65</v>
      </c>
      <c r="I40" s="49">
        <v>18</v>
      </c>
      <c r="J40" s="49">
        <v>18</v>
      </c>
      <c r="K40" s="49">
        <v>12</v>
      </c>
      <c r="L40" s="49">
        <v>38</v>
      </c>
      <c r="M40" s="49">
        <v>9</v>
      </c>
      <c r="N40" s="49">
        <v>18</v>
      </c>
      <c r="O40" s="49">
        <v>21</v>
      </c>
      <c r="P40" s="49">
        <v>0</v>
      </c>
      <c r="Q40" s="49">
        <v>0</v>
      </c>
      <c r="R40" s="24" t="s">
        <v>745</v>
      </c>
      <c r="S40" s="5">
        <f t="shared" si="2"/>
        <v>122.55172413793103</v>
      </c>
      <c r="T40" s="5">
        <f t="shared" si="5"/>
        <v>1.5517241379310345</v>
      </c>
      <c r="U40" s="6">
        <f t="shared" si="6"/>
        <v>7.5555555555555554</v>
      </c>
    </row>
    <row r="41" spans="1:21" x14ac:dyDescent="0.25">
      <c r="A41" s="45" t="s">
        <v>63</v>
      </c>
      <c r="B41" s="58" t="s">
        <v>90</v>
      </c>
      <c r="C41" s="47">
        <v>5.8</v>
      </c>
      <c r="D41" s="49">
        <v>90</v>
      </c>
      <c r="E41" s="49">
        <v>102</v>
      </c>
      <c r="F41" s="49">
        <v>102</v>
      </c>
      <c r="G41" s="49">
        <v>106.5</v>
      </c>
      <c r="H41" s="49">
        <v>97.5</v>
      </c>
      <c r="I41" s="49">
        <v>27</v>
      </c>
      <c r="J41" s="49">
        <v>27</v>
      </c>
      <c r="K41" s="49">
        <v>18</v>
      </c>
      <c r="L41" s="49">
        <v>57</v>
      </c>
      <c r="M41" s="49">
        <v>9</v>
      </c>
      <c r="N41" s="49">
        <v>27</v>
      </c>
      <c r="O41" s="49">
        <v>31.5</v>
      </c>
      <c r="P41" s="49">
        <v>0</v>
      </c>
      <c r="Q41" s="49">
        <v>0</v>
      </c>
      <c r="R41" s="24" t="s">
        <v>745</v>
      </c>
      <c r="S41" s="5">
        <f t="shared" si="2"/>
        <v>183.82758620689654</v>
      </c>
      <c r="T41" s="5">
        <f t="shared" si="5"/>
        <v>1.5517241379310345</v>
      </c>
      <c r="U41" s="6">
        <f t="shared" si="6"/>
        <v>11.333333333333334</v>
      </c>
    </row>
    <row r="42" spans="1:21" x14ac:dyDescent="0.25">
      <c r="A42" s="45" t="s">
        <v>468</v>
      </c>
      <c r="B42" s="58" t="s">
        <v>808</v>
      </c>
      <c r="C42" s="47">
        <v>1.5</v>
      </c>
      <c r="D42" s="49">
        <v>50</v>
      </c>
      <c r="E42" s="49">
        <v>25</v>
      </c>
      <c r="F42" s="49">
        <v>26</v>
      </c>
      <c r="G42" s="49">
        <v>24</v>
      </c>
      <c r="H42" s="49">
        <v>24</v>
      </c>
      <c r="I42" s="49">
        <v>23</v>
      </c>
      <c r="J42" s="49">
        <v>16</v>
      </c>
      <c r="K42" s="49">
        <v>19</v>
      </c>
      <c r="L42" s="49">
        <v>21</v>
      </c>
      <c r="M42" s="49">
        <v>0</v>
      </c>
      <c r="N42" s="49">
        <v>9</v>
      </c>
      <c r="O42" s="49">
        <v>6</v>
      </c>
      <c r="P42" s="49">
        <v>16</v>
      </c>
      <c r="Q42" s="49">
        <v>8</v>
      </c>
      <c r="R42" s="24" t="s">
        <v>745</v>
      </c>
      <c r="S42" s="5">
        <f t="shared" si="2"/>
        <v>97</v>
      </c>
      <c r="T42" s="5">
        <f t="shared" si="5"/>
        <v>0</v>
      </c>
      <c r="U42" s="6" t="str">
        <f t="shared" si="6"/>
        <v>n/a</v>
      </c>
    </row>
    <row r="43" spans="1:21" x14ac:dyDescent="0.25">
      <c r="A43" s="45" t="s">
        <v>469</v>
      </c>
      <c r="B43" s="58" t="s">
        <v>808</v>
      </c>
      <c r="C43" s="47">
        <v>1.5</v>
      </c>
      <c r="D43" s="49">
        <v>50</v>
      </c>
      <c r="E43" s="49">
        <v>50</v>
      </c>
      <c r="F43" s="49">
        <v>52</v>
      </c>
      <c r="G43" s="49">
        <v>48</v>
      </c>
      <c r="H43" s="49">
        <v>48</v>
      </c>
      <c r="I43" s="49">
        <v>46</v>
      </c>
      <c r="J43" s="49">
        <v>32</v>
      </c>
      <c r="K43" s="49">
        <v>38</v>
      </c>
      <c r="L43" s="49">
        <v>42</v>
      </c>
      <c r="M43" s="49">
        <v>0</v>
      </c>
      <c r="N43" s="49">
        <v>18</v>
      </c>
      <c r="O43" s="49">
        <v>12</v>
      </c>
      <c r="P43" s="49">
        <v>32</v>
      </c>
      <c r="Q43" s="49">
        <v>16</v>
      </c>
      <c r="R43" s="24" t="s">
        <v>745</v>
      </c>
      <c r="S43" s="5">
        <f t="shared" si="2"/>
        <v>194</v>
      </c>
      <c r="T43" s="5">
        <f t="shared" si="5"/>
        <v>0</v>
      </c>
      <c r="U43" s="6" t="str">
        <f t="shared" si="6"/>
        <v>n/a</v>
      </c>
    </row>
    <row r="44" spans="1:21" x14ac:dyDescent="0.25">
      <c r="A44" s="45" t="s">
        <v>22</v>
      </c>
      <c r="B44" s="58" t="s">
        <v>101</v>
      </c>
      <c r="C44" s="47">
        <v>1.2</v>
      </c>
      <c r="D44" s="49">
        <v>40</v>
      </c>
      <c r="E44" s="49">
        <v>32</v>
      </c>
      <c r="F44" s="49">
        <v>36</v>
      </c>
      <c r="G44" s="49">
        <v>30</v>
      </c>
      <c r="H44" s="49">
        <v>30</v>
      </c>
      <c r="I44" s="49">
        <v>19</v>
      </c>
      <c r="J44" s="49">
        <v>16</v>
      </c>
      <c r="K44" s="49">
        <v>18</v>
      </c>
      <c r="L44" s="49">
        <v>18</v>
      </c>
      <c r="M44" s="49">
        <v>0</v>
      </c>
      <c r="N44" s="49">
        <v>12</v>
      </c>
      <c r="O44" s="49">
        <v>14</v>
      </c>
      <c r="P44" s="49">
        <v>27</v>
      </c>
      <c r="Q44" s="49">
        <v>27</v>
      </c>
      <c r="R44" s="24" t="s">
        <v>745</v>
      </c>
      <c r="S44" s="5">
        <f t="shared" si="2"/>
        <v>100</v>
      </c>
      <c r="T44" s="5">
        <f t="shared" si="5"/>
        <v>0</v>
      </c>
      <c r="U44" s="6" t="str">
        <f t="shared" si="6"/>
        <v>n/a</v>
      </c>
    </row>
    <row r="45" spans="1:21" x14ac:dyDescent="0.25">
      <c r="A45" s="45" t="s">
        <v>51</v>
      </c>
      <c r="B45" s="58" t="s">
        <v>101</v>
      </c>
      <c r="C45" s="47">
        <v>1.2</v>
      </c>
      <c r="D45" s="49">
        <v>40</v>
      </c>
      <c r="E45" s="49">
        <v>64</v>
      </c>
      <c r="F45" s="49">
        <v>72</v>
      </c>
      <c r="G45" s="49">
        <v>60</v>
      </c>
      <c r="H45" s="49">
        <v>60</v>
      </c>
      <c r="I45" s="49">
        <v>38</v>
      </c>
      <c r="J45" s="49">
        <v>32</v>
      </c>
      <c r="K45" s="49">
        <v>36</v>
      </c>
      <c r="L45" s="49">
        <v>36</v>
      </c>
      <c r="M45" s="49">
        <v>0</v>
      </c>
      <c r="N45" s="49">
        <v>24</v>
      </c>
      <c r="O45" s="49">
        <v>28</v>
      </c>
      <c r="P45" s="49">
        <v>54</v>
      </c>
      <c r="Q45" s="49">
        <v>54</v>
      </c>
      <c r="R45" s="24" t="s">
        <v>745</v>
      </c>
      <c r="S45" s="5">
        <f t="shared" si="2"/>
        <v>200</v>
      </c>
      <c r="T45" s="5">
        <f t="shared" si="5"/>
        <v>0</v>
      </c>
      <c r="U45" s="6" t="str">
        <f t="shared" si="6"/>
        <v>n/a</v>
      </c>
    </row>
    <row r="46" spans="1:21" x14ac:dyDescent="0.25">
      <c r="A46" s="45" t="s">
        <v>470</v>
      </c>
      <c r="B46" s="58" t="s">
        <v>101</v>
      </c>
      <c r="C46" s="51">
        <v>1.6</v>
      </c>
      <c r="D46" s="55">
        <v>55</v>
      </c>
      <c r="E46" s="55">
        <v>24</v>
      </c>
      <c r="F46" s="55">
        <v>25</v>
      </c>
      <c r="G46" s="55">
        <v>24</v>
      </c>
      <c r="H46" s="55">
        <v>24</v>
      </c>
      <c r="I46" s="55">
        <v>10</v>
      </c>
      <c r="J46" s="55">
        <v>10</v>
      </c>
      <c r="K46" s="55">
        <v>11</v>
      </c>
      <c r="L46" s="55">
        <v>12</v>
      </c>
      <c r="M46" s="55">
        <v>0</v>
      </c>
      <c r="N46" s="55">
        <v>11</v>
      </c>
      <c r="O46" s="55">
        <v>24</v>
      </c>
      <c r="P46" s="55">
        <v>0</v>
      </c>
      <c r="Q46" s="55">
        <v>0</v>
      </c>
      <c r="R46" s="24" t="s">
        <v>745</v>
      </c>
      <c r="S46" s="5">
        <f t="shared" si="2"/>
        <v>62.5</v>
      </c>
      <c r="T46" s="5">
        <f t="shared" si="5"/>
        <v>0</v>
      </c>
      <c r="U46" s="6" t="str">
        <f t="shared" si="6"/>
        <v>n/a</v>
      </c>
    </row>
    <row r="47" spans="1:21" x14ac:dyDescent="0.25">
      <c r="A47" s="45" t="s">
        <v>471</v>
      </c>
      <c r="B47" s="58" t="s">
        <v>101</v>
      </c>
      <c r="C47" s="47">
        <v>1.6</v>
      </c>
      <c r="D47" s="49">
        <v>55</v>
      </c>
      <c r="E47" s="49">
        <v>48</v>
      </c>
      <c r="F47" s="49">
        <v>50</v>
      </c>
      <c r="G47" s="49">
        <v>48</v>
      </c>
      <c r="H47" s="49">
        <v>48</v>
      </c>
      <c r="I47" s="49">
        <v>20</v>
      </c>
      <c r="J47" s="49">
        <v>20</v>
      </c>
      <c r="K47" s="49">
        <v>22</v>
      </c>
      <c r="L47" s="49">
        <v>24</v>
      </c>
      <c r="M47" s="49">
        <v>0</v>
      </c>
      <c r="N47" s="49">
        <v>22</v>
      </c>
      <c r="O47" s="49">
        <v>48</v>
      </c>
      <c r="P47" s="49">
        <v>0</v>
      </c>
      <c r="Q47" s="49">
        <v>0</v>
      </c>
      <c r="R47" s="24" t="s">
        <v>745</v>
      </c>
      <c r="S47" s="5">
        <f t="shared" si="2"/>
        <v>125</v>
      </c>
      <c r="T47" s="5">
        <f t="shared" si="5"/>
        <v>0</v>
      </c>
      <c r="U47" s="6" t="str">
        <f t="shared" si="6"/>
        <v>n/a</v>
      </c>
    </row>
    <row r="48" spans="1:21" x14ac:dyDescent="0.25">
      <c r="A48" s="45" t="s">
        <v>472</v>
      </c>
      <c r="B48" s="58" t="s">
        <v>90</v>
      </c>
      <c r="C48" s="47">
        <v>6.2</v>
      </c>
      <c r="D48" s="49">
        <v>95</v>
      </c>
      <c r="E48" s="49">
        <v>94</v>
      </c>
      <c r="F48" s="49">
        <v>87</v>
      </c>
      <c r="G48" s="49">
        <v>97</v>
      </c>
      <c r="H48" s="49">
        <v>94</v>
      </c>
      <c r="I48" s="49">
        <v>10</v>
      </c>
      <c r="J48" s="49">
        <v>10</v>
      </c>
      <c r="K48" s="49">
        <v>11</v>
      </c>
      <c r="L48" s="49">
        <v>10</v>
      </c>
      <c r="M48" s="49">
        <v>10</v>
      </c>
      <c r="N48" s="49">
        <v>10</v>
      </c>
      <c r="O48" s="49">
        <v>13</v>
      </c>
      <c r="P48" s="49">
        <v>0</v>
      </c>
      <c r="Q48" s="49">
        <v>0</v>
      </c>
      <c r="R48" s="24" t="s">
        <v>745</v>
      </c>
      <c r="S48" s="5">
        <f t="shared" si="2"/>
        <v>126.61290322580645</v>
      </c>
      <c r="T48" s="5">
        <f t="shared" si="5"/>
        <v>1.6129032258064515</v>
      </c>
      <c r="U48" s="6">
        <f t="shared" si="6"/>
        <v>9.4</v>
      </c>
    </row>
    <row r="49" spans="1:21" x14ac:dyDescent="0.25">
      <c r="A49" s="45" t="s">
        <v>473</v>
      </c>
      <c r="B49" s="58" t="s">
        <v>90</v>
      </c>
      <c r="C49" s="47">
        <v>6.2</v>
      </c>
      <c r="D49" s="49">
        <v>95</v>
      </c>
      <c r="E49" s="49">
        <v>188</v>
      </c>
      <c r="F49" s="49">
        <v>174</v>
      </c>
      <c r="G49" s="49">
        <v>194</v>
      </c>
      <c r="H49" s="49">
        <v>188</v>
      </c>
      <c r="I49" s="49">
        <v>20</v>
      </c>
      <c r="J49" s="49">
        <v>20</v>
      </c>
      <c r="K49" s="49">
        <v>22</v>
      </c>
      <c r="L49" s="49">
        <v>20</v>
      </c>
      <c r="M49" s="49">
        <v>10</v>
      </c>
      <c r="N49" s="49">
        <v>20</v>
      </c>
      <c r="O49" s="49">
        <v>26</v>
      </c>
      <c r="P49" s="49">
        <v>0</v>
      </c>
      <c r="Q49" s="49">
        <v>0</v>
      </c>
      <c r="R49" s="24" t="s">
        <v>745</v>
      </c>
      <c r="S49" s="5">
        <f t="shared" si="2"/>
        <v>253.2258064516129</v>
      </c>
      <c r="T49" s="5">
        <f t="shared" si="5"/>
        <v>1.6129032258064515</v>
      </c>
      <c r="U49" s="6">
        <f t="shared" si="6"/>
        <v>18.8</v>
      </c>
    </row>
    <row r="50" spans="1:21" x14ac:dyDescent="0.25">
      <c r="A50" s="45" t="s">
        <v>474</v>
      </c>
      <c r="B50" s="58" t="s">
        <v>90</v>
      </c>
      <c r="C50" s="47">
        <v>8.4</v>
      </c>
      <c r="D50" s="49">
        <v>90</v>
      </c>
      <c r="E50" s="49">
        <v>94</v>
      </c>
      <c r="F50" s="49">
        <v>91</v>
      </c>
      <c r="G50" s="49">
        <v>99</v>
      </c>
      <c r="H50" s="49">
        <v>94</v>
      </c>
      <c r="I50" s="49">
        <v>15</v>
      </c>
      <c r="J50" s="49">
        <v>16</v>
      </c>
      <c r="K50" s="49">
        <v>13</v>
      </c>
      <c r="L50" s="49">
        <v>15</v>
      </c>
      <c r="M50" s="49">
        <v>14</v>
      </c>
      <c r="N50" s="49">
        <v>15</v>
      </c>
      <c r="O50" s="49">
        <v>20</v>
      </c>
      <c r="P50" s="49">
        <v>0</v>
      </c>
      <c r="Q50" s="49">
        <v>19</v>
      </c>
      <c r="R50" s="24" t="s">
        <v>745</v>
      </c>
      <c r="S50" s="5">
        <f t="shared" si="2"/>
        <v>139.78571428571428</v>
      </c>
      <c r="T50" s="5">
        <f t="shared" si="5"/>
        <v>1.6666666666666665</v>
      </c>
      <c r="U50" s="6">
        <f t="shared" si="6"/>
        <v>6.7142857142857144</v>
      </c>
    </row>
    <row r="51" spans="1:21" x14ac:dyDescent="0.25">
      <c r="A51" s="45" t="s">
        <v>475</v>
      </c>
      <c r="B51" s="58" t="s">
        <v>90</v>
      </c>
      <c r="C51" s="47">
        <v>8.4</v>
      </c>
      <c r="D51" s="49">
        <v>90</v>
      </c>
      <c r="E51" s="49">
        <v>188</v>
      </c>
      <c r="F51" s="49">
        <v>182</v>
      </c>
      <c r="G51" s="49">
        <v>198</v>
      </c>
      <c r="H51" s="49">
        <v>188</v>
      </c>
      <c r="I51" s="49">
        <v>30</v>
      </c>
      <c r="J51" s="49">
        <v>32</v>
      </c>
      <c r="K51" s="49">
        <v>26</v>
      </c>
      <c r="L51" s="49">
        <v>30</v>
      </c>
      <c r="M51" s="49">
        <v>14</v>
      </c>
      <c r="N51" s="49">
        <v>30</v>
      </c>
      <c r="O51" s="49">
        <v>40</v>
      </c>
      <c r="P51" s="49">
        <v>0</v>
      </c>
      <c r="Q51" s="49">
        <v>38</v>
      </c>
      <c r="R51" s="24" t="s">
        <v>745</v>
      </c>
      <c r="S51" s="5">
        <f t="shared" si="2"/>
        <v>279.57142857142856</v>
      </c>
      <c r="T51" s="5">
        <f t="shared" si="5"/>
        <v>1.6666666666666665</v>
      </c>
      <c r="U51" s="6">
        <f t="shared" si="6"/>
        <v>13.428571428571429</v>
      </c>
    </row>
    <row r="52" spans="1:21" x14ac:dyDescent="0.25">
      <c r="A52" s="45" t="s">
        <v>795</v>
      </c>
      <c r="B52" s="58" t="s">
        <v>90</v>
      </c>
      <c r="C52" s="47">
        <v>6.2</v>
      </c>
      <c r="D52" s="49">
        <v>90</v>
      </c>
      <c r="E52" s="49">
        <v>83</v>
      </c>
      <c r="F52" s="49">
        <v>79</v>
      </c>
      <c r="G52" s="49">
        <v>90</v>
      </c>
      <c r="H52" s="49">
        <v>85</v>
      </c>
      <c r="I52" s="49">
        <v>14</v>
      </c>
      <c r="J52" s="49">
        <v>14</v>
      </c>
      <c r="K52" s="49">
        <v>12</v>
      </c>
      <c r="L52" s="49">
        <v>14</v>
      </c>
      <c r="M52" s="49">
        <v>10</v>
      </c>
      <c r="N52" s="49">
        <v>14</v>
      </c>
      <c r="O52" s="49">
        <v>18</v>
      </c>
      <c r="P52" s="49">
        <v>0</v>
      </c>
      <c r="Q52" s="49">
        <v>0</v>
      </c>
      <c r="R52" s="24" t="s">
        <v>745</v>
      </c>
      <c r="S52" s="5">
        <f t="shared" si="2"/>
        <v>125.25806451612902</v>
      </c>
      <c r="T52" s="5">
        <f t="shared" si="5"/>
        <v>1.6129032258064515</v>
      </c>
      <c r="U52" s="6">
        <f t="shared" si="6"/>
        <v>8.3000000000000007</v>
      </c>
    </row>
    <row r="53" spans="1:21" x14ac:dyDescent="0.25">
      <c r="A53" s="45" t="s">
        <v>796</v>
      </c>
      <c r="B53" s="58" t="s">
        <v>90</v>
      </c>
      <c r="C53" s="47">
        <v>6.2</v>
      </c>
      <c r="D53" s="49">
        <v>90</v>
      </c>
      <c r="E53" s="49">
        <v>124.5</v>
      </c>
      <c r="F53" s="49">
        <v>118.5</v>
      </c>
      <c r="G53" s="49">
        <v>135</v>
      </c>
      <c r="H53" s="49">
        <v>127.5</v>
      </c>
      <c r="I53" s="49">
        <v>21</v>
      </c>
      <c r="J53" s="49">
        <v>21</v>
      </c>
      <c r="K53" s="49">
        <v>18</v>
      </c>
      <c r="L53" s="49">
        <v>21</v>
      </c>
      <c r="M53" s="49">
        <v>10</v>
      </c>
      <c r="N53" s="49">
        <v>21</v>
      </c>
      <c r="O53" s="49">
        <v>27</v>
      </c>
      <c r="P53" s="49">
        <v>0</v>
      </c>
      <c r="Q53" s="49">
        <v>0</v>
      </c>
      <c r="R53" s="24" t="s">
        <v>745</v>
      </c>
      <c r="S53" s="5">
        <f t="shared" si="2"/>
        <v>187.88709677419354</v>
      </c>
      <c r="T53" s="5">
        <f t="shared" si="5"/>
        <v>1.6129032258064515</v>
      </c>
      <c r="U53" s="6">
        <f t="shared" si="6"/>
        <v>12.45</v>
      </c>
    </row>
    <row r="54" spans="1:21" x14ac:dyDescent="0.25">
      <c r="A54" s="45" t="s">
        <v>476</v>
      </c>
      <c r="B54" s="58" t="s">
        <v>90</v>
      </c>
      <c r="C54" s="47">
        <v>3.7</v>
      </c>
      <c r="D54" s="49">
        <v>85</v>
      </c>
      <c r="E54" s="49">
        <v>33</v>
      </c>
      <c r="F54" s="49">
        <v>32</v>
      </c>
      <c r="G54" s="49">
        <v>36</v>
      </c>
      <c r="H54" s="49">
        <v>33</v>
      </c>
      <c r="I54" s="49">
        <v>9</v>
      </c>
      <c r="J54" s="49">
        <v>10</v>
      </c>
      <c r="K54" s="49">
        <v>7</v>
      </c>
      <c r="L54" s="49">
        <v>9</v>
      </c>
      <c r="M54" s="49">
        <v>4</v>
      </c>
      <c r="N54" s="49">
        <v>8</v>
      </c>
      <c r="O54" s="49">
        <v>11</v>
      </c>
      <c r="P54" s="49">
        <v>0</v>
      </c>
      <c r="Q54" s="49">
        <v>0</v>
      </c>
      <c r="R54" s="24" t="s">
        <v>745</v>
      </c>
      <c r="S54" s="5">
        <f t="shared" si="2"/>
        <v>61.432432432432435</v>
      </c>
      <c r="T54" s="5">
        <f t="shared" si="5"/>
        <v>1.0810810810810809</v>
      </c>
      <c r="U54" s="6">
        <f t="shared" si="6"/>
        <v>8.25</v>
      </c>
    </row>
    <row r="55" spans="1:21" x14ac:dyDescent="0.25">
      <c r="A55" s="45" t="s">
        <v>477</v>
      </c>
      <c r="B55" s="58" t="s">
        <v>90</v>
      </c>
      <c r="C55" s="47">
        <v>3.7</v>
      </c>
      <c r="D55" s="49">
        <v>85</v>
      </c>
      <c r="E55" s="49">
        <v>66</v>
      </c>
      <c r="F55" s="49">
        <v>64</v>
      </c>
      <c r="G55" s="49">
        <v>72</v>
      </c>
      <c r="H55" s="49">
        <v>66</v>
      </c>
      <c r="I55" s="49">
        <v>18</v>
      </c>
      <c r="J55" s="49">
        <v>20</v>
      </c>
      <c r="K55" s="49">
        <v>14</v>
      </c>
      <c r="L55" s="49">
        <v>18</v>
      </c>
      <c r="M55" s="49">
        <v>4</v>
      </c>
      <c r="N55" s="49">
        <v>16</v>
      </c>
      <c r="O55" s="49">
        <v>22</v>
      </c>
      <c r="P55" s="49">
        <v>0</v>
      </c>
      <c r="Q55" s="49">
        <v>0</v>
      </c>
      <c r="R55" s="24" t="s">
        <v>745</v>
      </c>
      <c r="S55" s="5">
        <f t="shared" si="2"/>
        <v>122.86486486486487</v>
      </c>
      <c r="T55" s="5">
        <f t="shared" si="5"/>
        <v>1.0810810810810809</v>
      </c>
      <c r="U55" s="6">
        <f t="shared" si="6"/>
        <v>16.5</v>
      </c>
    </row>
    <row r="56" spans="1:21" x14ac:dyDescent="0.25">
      <c r="A56" s="45" t="s">
        <v>478</v>
      </c>
      <c r="B56" s="58" t="s">
        <v>90</v>
      </c>
      <c r="C56" s="47">
        <v>5.5</v>
      </c>
      <c r="D56" s="49">
        <v>55</v>
      </c>
      <c r="E56" s="49">
        <v>29</v>
      </c>
      <c r="F56" s="49">
        <v>29</v>
      </c>
      <c r="G56" s="49">
        <v>29</v>
      </c>
      <c r="H56" s="49">
        <v>29</v>
      </c>
      <c r="I56" s="49">
        <v>15</v>
      </c>
      <c r="J56" s="49">
        <v>15</v>
      </c>
      <c r="K56" s="49">
        <v>15</v>
      </c>
      <c r="L56" s="49">
        <v>15</v>
      </c>
      <c r="M56" s="49">
        <v>0</v>
      </c>
      <c r="N56" s="49">
        <v>15</v>
      </c>
      <c r="O56" s="49">
        <v>15</v>
      </c>
      <c r="P56" s="49">
        <v>44</v>
      </c>
      <c r="Q56" s="49">
        <v>44</v>
      </c>
      <c r="R56" s="24" t="s">
        <v>787</v>
      </c>
      <c r="S56" s="5">
        <f t="shared" si="2"/>
        <v>76.727272727272734</v>
      </c>
      <c r="T56" s="5">
        <f t="shared" si="5"/>
        <v>0</v>
      </c>
      <c r="U56" s="6" t="str">
        <f t="shared" si="6"/>
        <v>n/a</v>
      </c>
    </row>
    <row r="57" spans="1:21" x14ac:dyDescent="0.25">
      <c r="A57" s="45" t="s">
        <v>479</v>
      </c>
      <c r="B57" s="58" t="s">
        <v>90</v>
      </c>
      <c r="C57" s="47">
        <v>5.5</v>
      </c>
      <c r="D57" s="49">
        <v>55</v>
      </c>
      <c r="E57" s="49">
        <v>43.5</v>
      </c>
      <c r="F57" s="49">
        <v>43.5</v>
      </c>
      <c r="G57" s="49">
        <v>43.5</v>
      </c>
      <c r="H57" s="49">
        <v>43.5</v>
      </c>
      <c r="I57" s="49">
        <v>22.5</v>
      </c>
      <c r="J57" s="49">
        <v>22.5</v>
      </c>
      <c r="K57" s="49">
        <v>22.5</v>
      </c>
      <c r="L57" s="49">
        <v>22.5</v>
      </c>
      <c r="M57" s="49">
        <v>0</v>
      </c>
      <c r="N57" s="49">
        <v>22.5</v>
      </c>
      <c r="O57" s="49">
        <v>22.5</v>
      </c>
      <c r="P57" s="49">
        <v>66</v>
      </c>
      <c r="Q57" s="49">
        <v>66</v>
      </c>
      <c r="R57" s="24" t="s">
        <v>787</v>
      </c>
      <c r="S57" s="5">
        <f t="shared" si="2"/>
        <v>115.09090909090909</v>
      </c>
      <c r="T57" s="5">
        <f t="shared" si="5"/>
        <v>0</v>
      </c>
      <c r="U57" s="6" t="str">
        <f t="shared" si="6"/>
        <v>n/a</v>
      </c>
    </row>
    <row r="58" spans="1:21" x14ac:dyDescent="0.25">
      <c r="A58" s="45" t="s">
        <v>480</v>
      </c>
      <c r="B58" s="58" t="s">
        <v>213</v>
      </c>
      <c r="C58" s="51">
        <v>2.7</v>
      </c>
      <c r="D58" s="55">
        <v>65</v>
      </c>
      <c r="E58" s="55">
        <v>38</v>
      </c>
      <c r="F58" s="55">
        <v>34</v>
      </c>
      <c r="G58" s="55">
        <v>40</v>
      </c>
      <c r="H58" s="55">
        <v>39</v>
      </c>
      <c r="I58" s="55">
        <v>9</v>
      </c>
      <c r="J58" s="55">
        <v>9</v>
      </c>
      <c r="K58" s="55">
        <v>6</v>
      </c>
      <c r="L58" s="55">
        <v>20</v>
      </c>
      <c r="M58" s="55">
        <v>4</v>
      </c>
      <c r="N58" s="55">
        <v>7</v>
      </c>
      <c r="O58" s="55">
        <v>26</v>
      </c>
      <c r="P58" s="55">
        <v>0</v>
      </c>
      <c r="Q58" s="55">
        <v>18</v>
      </c>
      <c r="R58" s="24" t="s">
        <v>745</v>
      </c>
      <c r="S58" s="5">
        <f t="shared" si="2"/>
        <v>69.407407407407405</v>
      </c>
      <c r="T58" s="5">
        <f t="shared" si="5"/>
        <v>1.4814814814814814</v>
      </c>
      <c r="U58" s="6">
        <f t="shared" si="6"/>
        <v>9.5</v>
      </c>
    </row>
    <row r="59" spans="1:21" x14ac:dyDescent="0.25">
      <c r="A59" s="45" t="s">
        <v>747</v>
      </c>
      <c r="B59" s="58" t="s">
        <v>213</v>
      </c>
      <c r="C59" s="51">
        <v>2.7</v>
      </c>
      <c r="D59" s="55">
        <v>65</v>
      </c>
      <c r="E59" s="55">
        <v>56</v>
      </c>
      <c r="F59" s="55">
        <v>52</v>
      </c>
      <c r="G59" s="55">
        <v>60</v>
      </c>
      <c r="H59" s="55">
        <v>58</v>
      </c>
      <c r="I59" s="55">
        <v>13</v>
      </c>
      <c r="J59" s="55">
        <v>14</v>
      </c>
      <c r="K59" s="55">
        <v>9</v>
      </c>
      <c r="L59" s="55">
        <v>30</v>
      </c>
      <c r="M59" s="55">
        <v>4</v>
      </c>
      <c r="N59" s="55">
        <v>10</v>
      </c>
      <c r="O59" s="55">
        <v>38</v>
      </c>
      <c r="P59" s="55">
        <v>0</v>
      </c>
      <c r="Q59" s="55">
        <v>27</v>
      </c>
      <c r="R59" s="24" t="s">
        <v>745</v>
      </c>
      <c r="S59" s="5">
        <f t="shared" si="2"/>
        <v>103.11111111111111</v>
      </c>
      <c r="T59" s="5">
        <f t="shared" si="5"/>
        <v>1.4814814814814814</v>
      </c>
      <c r="U59" s="6">
        <f t="shared" si="6"/>
        <v>14</v>
      </c>
    </row>
    <row r="60" spans="1:21" x14ac:dyDescent="0.25">
      <c r="A60" s="45" t="s">
        <v>481</v>
      </c>
      <c r="B60" s="58" t="s">
        <v>808</v>
      </c>
      <c r="C60" s="47">
        <v>3.2</v>
      </c>
      <c r="D60" s="49">
        <v>75</v>
      </c>
      <c r="E60" s="49">
        <v>31</v>
      </c>
      <c r="F60" s="49">
        <v>32</v>
      </c>
      <c r="G60" s="49">
        <v>30</v>
      </c>
      <c r="H60" s="49">
        <v>30</v>
      </c>
      <c r="I60" s="49">
        <v>9</v>
      </c>
      <c r="J60" s="49">
        <v>8</v>
      </c>
      <c r="K60" s="49">
        <v>10</v>
      </c>
      <c r="L60" s="49">
        <v>9</v>
      </c>
      <c r="M60" s="49">
        <v>4</v>
      </c>
      <c r="N60" s="49">
        <v>10</v>
      </c>
      <c r="O60" s="49">
        <v>8</v>
      </c>
      <c r="P60" s="49">
        <v>0</v>
      </c>
      <c r="Q60" s="49">
        <v>0</v>
      </c>
      <c r="R60" s="24" t="s">
        <v>745</v>
      </c>
      <c r="S60" s="5">
        <f t="shared" si="2"/>
        <v>60.8125</v>
      </c>
      <c r="T60" s="5">
        <f t="shared" si="5"/>
        <v>1.25</v>
      </c>
      <c r="U60" s="6">
        <f t="shared" si="6"/>
        <v>7.75</v>
      </c>
    </row>
    <row r="61" spans="1:21" x14ac:dyDescent="0.25">
      <c r="A61" s="45" t="s">
        <v>482</v>
      </c>
      <c r="B61" s="58" t="s">
        <v>808</v>
      </c>
      <c r="C61" s="47">
        <v>3.2</v>
      </c>
      <c r="D61" s="49">
        <v>75</v>
      </c>
      <c r="E61" s="49">
        <v>62</v>
      </c>
      <c r="F61" s="49">
        <v>64</v>
      </c>
      <c r="G61" s="49">
        <v>60</v>
      </c>
      <c r="H61" s="49">
        <v>60</v>
      </c>
      <c r="I61" s="49">
        <v>18</v>
      </c>
      <c r="J61" s="49">
        <v>16</v>
      </c>
      <c r="K61" s="49">
        <v>20</v>
      </c>
      <c r="L61" s="49">
        <v>18</v>
      </c>
      <c r="M61" s="49">
        <v>4</v>
      </c>
      <c r="N61" s="49">
        <v>20</v>
      </c>
      <c r="O61" s="49">
        <v>16</v>
      </c>
      <c r="P61" s="49">
        <v>0</v>
      </c>
      <c r="Q61" s="49">
        <v>0</v>
      </c>
      <c r="R61" s="24" t="s">
        <v>745</v>
      </c>
      <c r="S61" s="5">
        <f t="shared" si="2"/>
        <v>121.625</v>
      </c>
      <c r="T61" s="5">
        <f t="shared" si="5"/>
        <v>1.25</v>
      </c>
      <c r="U61" s="6">
        <f t="shared" si="6"/>
        <v>15.5</v>
      </c>
    </row>
    <row r="62" spans="1:21" x14ac:dyDescent="0.25">
      <c r="A62" s="45" t="s">
        <v>483</v>
      </c>
      <c r="B62" s="58" t="s">
        <v>90</v>
      </c>
      <c r="C62" s="47">
        <v>4.7</v>
      </c>
      <c r="D62" s="49">
        <v>85</v>
      </c>
      <c r="E62" s="49">
        <v>46</v>
      </c>
      <c r="F62" s="49">
        <v>44</v>
      </c>
      <c r="G62" s="49">
        <v>50</v>
      </c>
      <c r="H62" s="49">
        <v>47</v>
      </c>
      <c r="I62" s="49">
        <v>10</v>
      </c>
      <c r="J62" s="49">
        <v>11</v>
      </c>
      <c r="K62" s="49">
        <v>7</v>
      </c>
      <c r="L62" s="49">
        <v>10</v>
      </c>
      <c r="M62" s="49">
        <v>11</v>
      </c>
      <c r="N62" s="49">
        <v>18</v>
      </c>
      <c r="O62" s="49">
        <v>24</v>
      </c>
      <c r="P62" s="49">
        <v>0</v>
      </c>
      <c r="Q62" s="49">
        <v>0</v>
      </c>
      <c r="R62" s="24" t="s">
        <v>745</v>
      </c>
      <c r="S62" s="5">
        <f t="shared" si="2"/>
        <v>76.127659574468083</v>
      </c>
      <c r="T62" s="5">
        <f t="shared" si="5"/>
        <v>2.3404255319148937</v>
      </c>
      <c r="U62" s="6">
        <f t="shared" si="6"/>
        <v>4.1818181818181817</v>
      </c>
    </row>
    <row r="63" spans="1:21" x14ac:dyDescent="0.25">
      <c r="A63" s="45" t="s">
        <v>484</v>
      </c>
      <c r="B63" s="58" t="s">
        <v>90</v>
      </c>
      <c r="C63" s="47">
        <v>4.7</v>
      </c>
      <c r="D63" s="49">
        <v>85</v>
      </c>
      <c r="E63" s="49">
        <v>92</v>
      </c>
      <c r="F63" s="49">
        <v>88</v>
      </c>
      <c r="G63" s="49">
        <v>100</v>
      </c>
      <c r="H63" s="49">
        <v>94</v>
      </c>
      <c r="I63" s="49">
        <v>20</v>
      </c>
      <c r="J63" s="49">
        <v>22</v>
      </c>
      <c r="K63" s="49">
        <v>14</v>
      </c>
      <c r="L63" s="49">
        <v>20</v>
      </c>
      <c r="M63" s="49">
        <v>11</v>
      </c>
      <c r="N63" s="49">
        <v>36</v>
      </c>
      <c r="O63" s="49">
        <v>48</v>
      </c>
      <c r="P63" s="49">
        <v>0</v>
      </c>
      <c r="Q63" s="49">
        <v>0</v>
      </c>
      <c r="R63" s="24" t="s">
        <v>745</v>
      </c>
      <c r="S63" s="5">
        <f t="shared" si="2"/>
        <v>152.25531914893617</v>
      </c>
      <c r="T63" s="5">
        <f t="shared" si="5"/>
        <v>2.3404255319148937</v>
      </c>
      <c r="U63" s="6">
        <f t="shared" si="6"/>
        <v>8.3636363636363633</v>
      </c>
    </row>
    <row r="64" spans="1:21" x14ac:dyDescent="0.25">
      <c r="A64" s="45" t="s">
        <v>485</v>
      </c>
      <c r="B64" s="58" t="s">
        <v>101</v>
      </c>
      <c r="C64" s="47">
        <v>2.2000000000000002</v>
      </c>
      <c r="D64" s="49">
        <v>60</v>
      </c>
      <c r="E64" s="49">
        <v>29</v>
      </c>
      <c r="F64" s="49">
        <v>32</v>
      </c>
      <c r="G64" s="49">
        <v>28</v>
      </c>
      <c r="H64" s="49">
        <v>28</v>
      </c>
      <c r="I64" s="49">
        <v>13</v>
      </c>
      <c r="J64" s="49">
        <v>12</v>
      </c>
      <c r="K64" s="49">
        <v>15</v>
      </c>
      <c r="L64" s="49">
        <v>16</v>
      </c>
      <c r="M64" s="49">
        <v>0</v>
      </c>
      <c r="N64" s="49">
        <v>16</v>
      </c>
      <c r="O64" s="49">
        <v>13</v>
      </c>
      <c r="P64" s="49">
        <v>0</v>
      </c>
      <c r="Q64" s="49">
        <v>0</v>
      </c>
      <c r="R64" s="24" t="s">
        <v>745</v>
      </c>
      <c r="S64" s="5">
        <f t="shared" si="2"/>
        <v>76.272727272727266</v>
      </c>
      <c r="T64" s="5">
        <f t="shared" si="5"/>
        <v>0</v>
      </c>
      <c r="U64" s="6" t="str">
        <f t="shared" si="6"/>
        <v>n/a</v>
      </c>
    </row>
    <row r="65" spans="1:21" x14ac:dyDescent="0.25">
      <c r="A65" s="45" t="s">
        <v>486</v>
      </c>
      <c r="B65" s="58" t="s">
        <v>101</v>
      </c>
      <c r="C65" s="47">
        <v>2.2000000000000002</v>
      </c>
      <c r="D65" s="49">
        <v>60</v>
      </c>
      <c r="E65" s="49">
        <v>58</v>
      </c>
      <c r="F65" s="49">
        <v>64</v>
      </c>
      <c r="G65" s="49">
        <v>56</v>
      </c>
      <c r="H65" s="49">
        <v>56</v>
      </c>
      <c r="I65" s="49">
        <v>26</v>
      </c>
      <c r="J65" s="49">
        <v>24</v>
      </c>
      <c r="K65" s="49">
        <v>30</v>
      </c>
      <c r="L65" s="49">
        <v>32</v>
      </c>
      <c r="M65" s="49">
        <v>0</v>
      </c>
      <c r="N65" s="49">
        <v>32</v>
      </c>
      <c r="O65" s="49">
        <v>26</v>
      </c>
      <c r="P65" s="49">
        <v>0</v>
      </c>
      <c r="Q65" s="49">
        <v>0</v>
      </c>
      <c r="R65" s="24" t="s">
        <v>745</v>
      </c>
      <c r="S65" s="5">
        <f t="shared" si="2"/>
        <v>152.54545454545453</v>
      </c>
      <c r="T65" s="5">
        <f t="shared" si="5"/>
        <v>0</v>
      </c>
      <c r="U65" s="6" t="str">
        <f t="shared" si="6"/>
        <v>n/a</v>
      </c>
    </row>
    <row r="66" spans="1:21" x14ac:dyDescent="0.25">
      <c r="A66" s="45" t="s">
        <v>487</v>
      </c>
      <c r="B66" s="58" t="s">
        <v>90</v>
      </c>
      <c r="C66" s="47">
        <v>3.6</v>
      </c>
      <c r="D66" s="49">
        <v>70</v>
      </c>
      <c r="E66" s="49">
        <v>38</v>
      </c>
      <c r="F66" s="49">
        <v>38</v>
      </c>
      <c r="G66" s="49">
        <v>39</v>
      </c>
      <c r="H66" s="49">
        <v>36</v>
      </c>
      <c r="I66" s="49">
        <v>5</v>
      </c>
      <c r="J66" s="49">
        <v>5</v>
      </c>
      <c r="K66" s="49">
        <v>4</v>
      </c>
      <c r="L66" s="49">
        <v>5</v>
      </c>
      <c r="M66" s="49">
        <v>8</v>
      </c>
      <c r="N66" s="49">
        <v>11</v>
      </c>
      <c r="O66" s="49">
        <v>8</v>
      </c>
      <c r="P66" s="49">
        <v>6</v>
      </c>
      <c r="Q66" s="49">
        <v>6</v>
      </c>
      <c r="R66" s="24" t="s">
        <v>745</v>
      </c>
      <c r="S66" s="5">
        <f t="shared" si="2"/>
        <v>53.388888888888886</v>
      </c>
      <c r="T66" s="5">
        <f t="shared" si="5"/>
        <v>2.2222222222222223</v>
      </c>
      <c r="U66" s="6">
        <f t="shared" si="6"/>
        <v>4.75</v>
      </c>
    </row>
    <row r="67" spans="1:21" x14ac:dyDescent="0.25">
      <c r="A67" s="45" t="s">
        <v>488</v>
      </c>
      <c r="B67" s="58" t="s">
        <v>90</v>
      </c>
      <c r="C67" s="47">
        <v>3.6</v>
      </c>
      <c r="D67" s="49">
        <v>70</v>
      </c>
      <c r="E67" s="49">
        <v>76</v>
      </c>
      <c r="F67" s="49">
        <v>76</v>
      </c>
      <c r="G67" s="49">
        <v>78</v>
      </c>
      <c r="H67" s="49">
        <v>72</v>
      </c>
      <c r="I67" s="49">
        <v>10</v>
      </c>
      <c r="J67" s="49">
        <v>10</v>
      </c>
      <c r="K67" s="49">
        <v>8</v>
      </c>
      <c r="L67" s="49">
        <v>10</v>
      </c>
      <c r="M67" s="49">
        <v>8</v>
      </c>
      <c r="N67" s="49">
        <v>22</v>
      </c>
      <c r="O67" s="49">
        <v>16</v>
      </c>
      <c r="P67" s="49">
        <v>12</v>
      </c>
      <c r="Q67" s="49">
        <v>12</v>
      </c>
      <c r="R67" s="24" t="s">
        <v>745</v>
      </c>
      <c r="S67" s="5">
        <f t="shared" si="2"/>
        <v>106.77777777777777</v>
      </c>
      <c r="T67" s="5">
        <f t="shared" ref="T67:T98" si="7">M67/C67</f>
        <v>2.2222222222222223</v>
      </c>
      <c r="U67" s="6">
        <f t="shared" ref="U67:U98" si="8">IFERROR(E67/M67,"n/a")</f>
        <v>9.5</v>
      </c>
    </row>
    <row r="68" spans="1:21" x14ac:dyDescent="0.25">
      <c r="A68" s="45" t="s">
        <v>489</v>
      </c>
      <c r="B68" s="58" t="s">
        <v>90</v>
      </c>
      <c r="C68" s="47">
        <v>5.4</v>
      </c>
      <c r="D68" s="49">
        <v>75</v>
      </c>
      <c r="E68" s="49">
        <v>60</v>
      </c>
      <c r="F68" s="49">
        <v>62</v>
      </c>
      <c r="G68" s="49">
        <v>62</v>
      </c>
      <c r="H68" s="49">
        <v>55</v>
      </c>
      <c r="I68" s="49">
        <v>7</v>
      </c>
      <c r="J68" s="49">
        <v>9</v>
      </c>
      <c r="K68" s="49">
        <v>9</v>
      </c>
      <c r="L68" s="49">
        <v>7</v>
      </c>
      <c r="M68" s="49">
        <v>12</v>
      </c>
      <c r="N68" s="49">
        <v>5</v>
      </c>
      <c r="O68" s="49">
        <v>14</v>
      </c>
      <c r="P68" s="49">
        <v>0</v>
      </c>
      <c r="Q68" s="49">
        <v>0</v>
      </c>
      <c r="R68" s="24" t="s">
        <v>745</v>
      </c>
      <c r="S68" s="5">
        <f t="shared" ref="S68:S131" si="9">(E68+I68+J68+K68)+L68/C68</f>
        <v>86.296296296296291</v>
      </c>
      <c r="T68" s="5">
        <f t="shared" si="7"/>
        <v>2.2222222222222219</v>
      </c>
      <c r="U68" s="6">
        <f t="shared" si="8"/>
        <v>5</v>
      </c>
    </row>
    <row r="69" spans="1:21" x14ac:dyDescent="0.25">
      <c r="A69" s="45" t="s">
        <v>490</v>
      </c>
      <c r="B69" s="58" t="s">
        <v>90</v>
      </c>
      <c r="C69" s="47">
        <v>5.4</v>
      </c>
      <c r="D69" s="49">
        <v>75</v>
      </c>
      <c r="E69" s="49">
        <v>120</v>
      </c>
      <c r="F69" s="49">
        <v>124</v>
      </c>
      <c r="G69" s="49">
        <v>124</v>
      </c>
      <c r="H69" s="49">
        <v>110</v>
      </c>
      <c r="I69" s="49">
        <v>14</v>
      </c>
      <c r="J69" s="49">
        <v>18</v>
      </c>
      <c r="K69" s="49">
        <v>18</v>
      </c>
      <c r="L69" s="49">
        <v>14</v>
      </c>
      <c r="M69" s="49">
        <v>12</v>
      </c>
      <c r="N69" s="49">
        <v>10</v>
      </c>
      <c r="O69" s="49">
        <v>28</v>
      </c>
      <c r="P69" s="49">
        <v>0</v>
      </c>
      <c r="Q69" s="49">
        <v>0</v>
      </c>
      <c r="R69" s="24" t="s">
        <v>745</v>
      </c>
      <c r="S69" s="5">
        <f t="shared" si="9"/>
        <v>172.59259259259258</v>
      </c>
      <c r="T69" s="5">
        <f t="shared" si="7"/>
        <v>2.2222222222222219</v>
      </c>
      <c r="U69" s="6">
        <f t="shared" si="8"/>
        <v>10</v>
      </c>
    </row>
    <row r="70" spans="1:21" x14ac:dyDescent="0.25">
      <c r="A70" s="45" t="s">
        <v>14</v>
      </c>
      <c r="B70" s="58" t="s">
        <v>104</v>
      </c>
      <c r="C70" s="47">
        <v>3.8</v>
      </c>
      <c r="D70" s="49">
        <v>65</v>
      </c>
      <c r="E70" s="49">
        <v>40</v>
      </c>
      <c r="F70" s="49">
        <v>42</v>
      </c>
      <c r="G70" s="49">
        <v>39</v>
      </c>
      <c r="H70" s="49">
        <v>39</v>
      </c>
      <c r="I70" s="49">
        <v>13</v>
      </c>
      <c r="J70" s="49">
        <v>8</v>
      </c>
      <c r="K70" s="49">
        <v>16</v>
      </c>
      <c r="L70" s="49">
        <v>13</v>
      </c>
      <c r="M70" s="49">
        <v>0</v>
      </c>
      <c r="N70" s="49">
        <v>14</v>
      </c>
      <c r="O70" s="49">
        <v>13</v>
      </c>
      <c r="P70" s="49">
        <v>0</v>
      </c>
      <c r="Q70" s="49">
        <v>0</v>
      </c>
      <c r="R70" s="24" t="s">
        <v>745</v>
      </c>
      <c r="S70" s="5">
        <f t="shared" si="9"/>
        <v>80.421052631578945</v>
      </c>
      <c r="T70" s="5">
        <f t="shared" si="7"/>
        <v>0</v>
      </c>
      <c r="U70" s="6" t="str">
        <f t="shared" si="8"/>
        <v>n/a</v>
      </c>
    </row>
    <row r="71" spans="1:21" x14ac:dyDescent="0.25">
      <c r="A71" s="45" t="s">
        <v>38</v>
      </c>
      <c r="B71" s="58" t="s">
        <v>104</v>
      </c>
      <c r="C71" s="47">
        <v>3.8</v>
      </c>
      <c r="D71" s="49">
        <v>65</v>
      </c>
      <c r="E71" s="49">
        <v>60</v>
      </c>
      <c r="F71" s="49">
        <v>63</v>
      </c>
      <c r="G71" s="49">
        <v>58.5</v>
      </c>
      <c r="H71" s="49">
        <v>58.5</v>
      </c>
      <c r="I71" s="49">
        <v>19.5</v>
      </c>
      <c r="J71" s="49">
        <v>12</v>
      </c>
      <c r="K71" s="49">
        <v>24</v>
      </c>
      <c r="L71" s="49">
        <v>19.5</v>
      </c>
      <c r="M71" s="49">
        <v>0</v>
      </c>
      <c r="N71" s="49">
        <v>21</v>
      </c>
      <c r="O71" s="49">
        <v>19.5</v>
      </c>
      <c r="P71" s="49">
        <v>0</v>
      </c>
      <c r="Q71" s="49">
        <v>0</v>
      </c>
      <c r="R71" s="24" t="s">
        <v>745</v>
      </c>
      <c r="S71" s="5">
        <f t="shared" si="9"/>
        <v>120.63157894736842</v>
      </c>
      <c r="T71" s="5">
        <f t="shared" si="7"/>
        <v>0</v>
      </c>
      <c r="U71" s="6" t="str">
        <f t="shared" si="8"/>
        <v>n/a</v>
      </c>
    </row>
    <row r="72" spans="1:21" x14ac:dyDescent="0.25">
      <c r="A72" s="45" t="s">
        <v>491</v>
      </c>
      <c r="B72" s="58" t="s">
        <v>90</v>
      </c>
      <c r="C72" s="47">
        <v>11.5</v>
      </c>
      <c r="D72" s="49">
        <v>255</v>
      </c>
      <c r="E72" s="49">
        <v>172</v>
      </c>
      <c r="F72" s="49">
        <v>150</v>
      </c>
      <c r="G72" s="49">
        <v>193</v>
      </c>
      <c r="H72" s="49">
        <v>172</v>
      </c>
      <c r="I72" s="49">
        <v>25</v>
      </c>
      <c r="J72" s="49">
        <v>27</v>
      </c>
      <c r="K72" s="49">
        <v>23</v>
      </c>
      <c r="L72" s="49">
        <v>25</v>
      </c>
      <c r="M72" s="49">
        <v>28</v>
      </c>
      <c r="N72" s="49">
        <v>10</v>
      </c>
      <c r="O72" s="49">
        <v>41</v>
      </c>
      <c r="P72" s="49">
        <v>19</v>
      </c>
      <c r="Q72" s="49">
        <v>19</v>
      </c>
      <c r="R72" s="24" t="s">
        <v>745</v>
      </c>
      <c r="S72" s="5">
        <f t="shared" si="9"/>
        <v>249.17391304347825</v>
      </c>
      <c r="T72" s="5">
        <f t="shared" si="7"/>
        <v>2.4347826086956523</v>
      </c>
      <c r="U72" s="6">
        <f t="shared" si="8"/>
        <v>6.1428571428571432</v>
      </c>
    </row>
    <row r="73" spans="1:21" x14ac:dyDescent="0.25">
      <c r="A73" s="45" t="s">
        <v>492</v>
      </c>
      <c r="B73" s="58" t="s">
        <v>90</v>
      </c>
      <c r="C73" s="47">
        <v>11.5</v>
      </c>
      <c r="D73" s="49">
        <v>255</v>
      </c>
      <c r="E73" s="49">
        <v>258</v>
      </c>
      <c r="F73" s="49">
        <v>225</v>
      </c>
      <c r="G73" s="49">
        <v>289.5</v>
      </c>
      <c r="H73" s="49">
        <v>258</v>
      </c>
      <c r="I73" s="49">
        <v>37.5</v>
      </c>
      <c r="J73" s="49">
        <v>40.5</v>
      </c>
      <c r="K73" s="49">
        <v>34.5</v>
      </c>
      <c r="L73" s="49">
        <v>37.5</v>
      </c>
      <c r="M73" s="49">
        <v>28</v>
      </c>
      <c r="N73" s="49">
        <v>15</v>
      </c>
      <c r="O73" s="49">
        <v>61.5</v>
      </c>
      <c r="P73" s="49">
        <v>28.5</v>
      </c>
      <c r="Q73" s="49">
        <v>28.5</v>
      </c>
      <c r="R73" s="24" t="s">
        <v>745</v>
      </c>
      <c r="S73" s="5">
        <f t="shared" si="9"/>
        <v>373.76086956521738</v>
      </c>
      <c r="T73" s="5">
        <f t="shared" si="7"/>
        <v>2.4347826086956523</v>
      </c>
      <c r="U73" s="6">
        <f t="shared" si="8"/>
        <v>9.2142857142857135</v>
      </c>
    </row>
    <row r="74" spans="1:21" x14ac:dyDescent="0.25">
      <c r="A74" s="45" t="s">
        <v>493</v>
      </c>
      <c r="B74" s="58" t="s">
        <v>90</v>
      </c>
      <c r="C74" s="47">
        <v>5.4</v>
      </c>
      <c r="D74" s="49">
        <v>90</v>
      </c>
      <c r="E74" s="49">
        <v>53</v>
      </c>
      <c r="F74" s="49">
        <v>50</v>
      </c>
      <c r="G74" s="49">
        <v>57</v>
      </c>
      <c r="H74" s="49">
        <v>53</v>
      </c>
      <c r="I74" s="49">
        <v>9</v>
      </c>
      <c r="J74" s="49">
        <v>12</v>
      </c>
      <c r="K74" s="49">
        <v>8</v>
      </c>
      <c r="L74" s="49">
        <v>16</v>
      </c>
      <c r="M74" s="49">
        <v>8</v>
      </c>
      <c r="N74" s="49">
        <v>17</v>
      </c>
      <c r="O74" s="49">
        <v>13</v>
      </c>
      <c r="P74" s="49">
        <v>0</v>
      </c>
      <c r="Q74" s="49">
        <v>14</v>
      </c>
      <c r="R74" s="24" t="s">
        <v>745</v>
      </c>
      <c r="S74" s="5">
        <f t="shared" si="9"/>
        <v>84.962962962962962</v>
      </c>
      <c r="T74" s="5">
        <f t="shared" si="7"/>
        <v>1.4814814814814814</v>
      </c>
      <c r="U74" s="6">
        <f t="shared" si="8"/>
        <v>6.625</v>
      </c>
    </row>
    <row r="75" spans="1:21" x14ac:dyDescent="0.25">
      <c r="A75" s="45" t="s">
        <v>494</v>
      </c>
      <c r="B75" s="58" t="s">
        <v>90</v>
      </c>
      <c r="C75" s="47">
        <v>5.4</v>
      </c>
      <c r="D75" s="49">
        <v>90</v>
      </c>
      <c r="E75" s="49">
        <v>106</v>
      </c>
      <c r="F75" s="49">
        <v>100</v>
      </c>
      <c r="G75" s="49">
        <v>114</v>
      </c>
      <c r="H75" s="49">
        <v>106</v>
      </c>
      <c r="I75" s="49">
        <v>18</v>
      </c>
      <c r="J75" s="49">
        <v>24</v>
      </c>
      <c r="K75" s="49">
        <v>16</v>
      </c>
      <c r="L75" s="49">
        <v>32</v>
      </c>
      <c r="M75" s="49">
        <v>8</v>
      </c>
      <c r="N75" s="49">
        <v>34</v>
      </c>
      <c r="O75" s="49">
        <v>26</v>
      </c>
      <c r="P75" s="49">
        <v>0</v>
      </c>
      <c r="Q75" s="49">
        <v>28</v>
      </c>
      <c r="R75" s="24" t="s">
        <v>745</v>
      </c>
      <c r="S75" s="5">
        <f t="shared" si="9"/>
        <v>169.92592592592592</v>
      </c>
      <c r="T75" s="5">
        <f t="shared" si="7"/>
        <v>1.4814814814814814</v>
      </c>
      <c r="U75" s="6">
        <f t="shared" si="8"/>
        <v>13.25</v>
      </c>
    </row>
    <row r="76" spans="1:21" x14ac:dyDescent="0.25">
      <c r="A76" s="45" t="s">
        <v>329</v>
      </c>
      <c r="B76" s="58" t="s">
        <v>808</v>
      </c>
      <c r="C76" s="47">
        <v>1</v>
      </c>
      <c r="D76" s="49">
        <v>55</v>
      </c>
      <c r="E76" s="49">
        <v>26</v>
      </c>
      <c r="F76" s="49">
        <v>28</v>
      </c>
      <c r="G76" s="49">
        <v>25</v>
      </c>
      <c r="H76" s="49">
        <v>25</v>
      </c>
      <c r="I76" s="49">
        <v>19</v>
      </c>
      <c r="J76" s="49">
        <v>28</v>
      </c>
      <c r="K76" s="49">
        <v>19</v>
      </c>
      <c r="L76" s="49">
        <v>27</v>
      </c>
      <c r="M76" s="49">
        <v>0</v>
      </c>
      <c r="N76" s="49">
        <v>12</v>
      </c>
      <c r="O76" s="49">
        <v>10</v>
      </c>
      <c r="P76" s="49">
        <v>15</v>
      </c>
      <c r="Q76" s="49">
        <v>14</v>
      </c>
      <c r="R76" s="24" t="s">
        <v>745</v>
      </c>
      <c r="S76" s="5">
        <f t="shared" si="9"/>
        <v>119</v>
      </c>
      <c r="T76" s="5">
        <f t="shared" si="7"/>
        <v>0</v>
      </c>
      <c r="U76" s="6" t="str">
        <f t="shared" si="8"/>
        <v>n/a</v>
      </c>
    </row>
    <row r="77" spans="1:21" x14ac:dyDescent="0.25">
      <c r="A77" s="45" t="s">
        <v>330</v>
      </c>
      <c r="B77" s="58" t="s">
        <v>808</v>
      </c>
      <c r="C77" s="47">
        <v>1</v>
      </c>
      <c r="D77" s="49">
        <v>55</v>
      </c>
      <c r="E77" s="49">
        <v>39</v>
      </c>
      <c r="F77" s="49">
        <v>42</v>
      </c>
      <c r="G77" s="49">
        <v>37.5</v>
      </c>
      <c r="H77" s="49">
        <v>37.5</v>
      </c>
      <c r="I77" s="49">
        <v>28.5</v>
      </c>
      <c r="J77" s="49">
        <v>42</v>
      </c>
      <c r="K77" s="49">
        <v>28.5</v>
      </c>
      <c r="L77" s="49">
        <v>40.5</v>
      </c>
      <c r="M77" s="49">
        <v>0</v>
      </c>
      <c r="N77" s="49">
        <v>18</v>
      </c>
      <c r="O77" s="49">
        <v>15</v>
      </c>
      <c r="P77" s="49">
        <v>22.5</v>
      </c>
      <c r="Q77" s="49">
        <v>21</v>
      </c>
      <c r="R77" s="24" t="s">
        <v>745</v>
      </c>
      <c r="S77" s="5">
        <f t="shared" si="9"/>
        <v>178.5</v>
      </c>
      <c r="T77" s="5">
        <f t="shared" si="7"/>
        <v>0</v>
      </c>
      <c r="U77" s="6" t="str">
        <f t="shared" si="8"/>
        <v>n/a</v>
      </c>
    </row>
    <row r="78" spans="1:21" x14ac:dyDescent="0.25">
      <c r="A78" s="45" t="s">
        <v>495</v>
      </c>
      <c r="B78" s="58" t="s">
        <v>104</v>
      </c>
      <c r="C78" s="47">
        <v>2.8</v>
      </c>
      <c r="D78" s="49">
        <v>40</v>
      </c>
      <c r="E78" s="49">
        <v>22</v>
      </c>
      <c r="F78" s="49">
        <v>22</v>
      </c>
      <c r="G78" s="49">
        <v>21</v>
      </c>
      <c r="H78" s="49">
        <v>21</v>
      </c>
      <c r="I78" s="49">
        <v>5</v>
      </c>
      <c r="J78" s="49">
        <v>4</v>
      </c>
      <c r="K78" s="49">
        <v>6</v>
      </c>
      <c r="L78" s="49">
        <v>5</v>
      </c>
      <c r="M78" s="49">
        <v>0</v>
      </c>
      <c r="N78" s="49">
        <v>5</v>
      </c>
      <c r="O78" s="49">
        <v>5</v>
      </c>
      <c r="P78" s="49">
        <v>0</v>
      </c>
      <c r="Q78" s="49">
        <v>0</v>
      </c>
      <c r="R78" s="24" t="s">
        <v>745</v>
      </c>
      <c r="S78" s="5">
        <f t="shared" si="9"/>
        <v>38.785714285714285</v>
      </c>
      <c r="T78" s="5">
        <f t="shared" si="7"/>
        <v>0</v>
      </c>
      <c r="U78" s="6" t="str">
        <f t="shared" si="8"/>
        <v>n/a</v>
      </c>
    </row>
    <row r="79" spans="1:21" x14ac:dyDescent="0.25">
      <c r="A79" s="45" t="s">
        <v>496</v>
      </c>
      <c r="B79" s="58" t="s">
        <v>104</v>
      </c>
      <c r="C79" s="47">
        <v>2.8</v>
      </c>
      <c r="D79" s="49">
        <v>40</v>
      </c>
      <c r="E79" s="49">
        <v>44</v>
      </c>
      <c r="F79" s="49">
        <v>44</v>
      </c>
      <c r="G79" s="49">
        <v>42</v>
      </c>
      <c r="H79" s="49">
        <v>42</v>
      </c>
      <c r="I79" s="49">
        <v>10</v>
      </c>
      <c r="J79" s="49">
        <v>8</v>
      </c>
      <c r="K79" s="49">
        <v>12</v>
      </c>
      <c r="L79" s="49">
        <v>10</v>
      </c>
      <c r="M79" s="49">
        <v>0</v>
      </c>
      <c r="N79" s="49">
        <v>10</v>
      </c>
      <c r="O79" s="49">
        <v>10</v>
      </c>
      <c r="P79" s="49">
        <v>0</v>
      </c>
      <c r="Q79" s="49">
        <v>0</v>
      </c>
      <c r="R79" s="24" t="s">
        <v>745</v>
      </c>
      <c r="S79" s="5">
        <f t="shared" si="9"/>
        <v>77.571428571428569</v>
      </c>
      <c r="T79" s="5">
        <f t="shared" si="7"/>
        <v>0</v>
      </c>
      <c r="U79" s="6" t="str">
        <f t="shared" si="8"/>
        <v>n/a</v>
      </c>
    </row>
    <row r="80" spans="1:21" x14ac:dyDescent="0.25">
      <c r="A80" s="45" t="s">
        <v>497</v>
      </c>
      <c r="B80" s="58" t="s">
        <v>90</v>
      </c>
      <c r="C80" s="47">
        <v>3.2</v>
      </c>
      <c r="D80" s="49">
        <v>35</v>
      </c>
      <c r="E80" s="49">
        <v>26</v>
      </c>
      <c r="F80" s="49">
        <v>24</v>
      </c>
      <c r="G80" s="49">
        <v>27</v>
      </c>
      <c r="H80" s="49">
        <v>26</v>
      </c>
      <c r="I80" s="49">
        <v>8</v>
      </c>
      <c r="J80" s="49">
        <v>9</v>
      </c>
      <c r="K80" s="49">
        <v>6</v>
      </c>
      <c r="L80" s="49">
        <v>8</v>
      </c>
      <c r="M80" s="49">
        <v>4</v>
      </c>
      <c r="N80" s="49">
        <v>7</v>
      </c>
      <c r="O80" s="49">
        <v>8</v>
      </c>
      <c r="P80" s="49">
        <v>0</v>
      </c>
      <c r="Q80" s="49">
        <v>0</v>
      </c>
      <c r="R80" s="24" t="s">
        <v>745</v>
      </c>
      <c r="S80" s="5">
        <f t="shared" si="9"/>
        <v>51.5</v>
      </c>
      <c r="T80" s="5">
        <f t="shared" si="7"/>
        <v>1.25</v>
      </c>
      <c r="U80" s="6">
        <f t="shared" si="8"/>
        <v>6.5</v>
      </c>
    </row>
    <row r="81" spans="1:21" x14ac:dyDescent="0.25">
      <c r="A81" s="45" t="s">
        <v>498</v>
      </c>
      <c r="B81" s="58" t="s">
        <v>90</v>
      </c>
      <c r="C81" s="47">
        <v>3.2</v>
      </c>
      <c r="D81" s="49">
        <v>35</v>
      </c>
      <c r="E81" s="49">
        <v>52</v>
      </c>
      <c r="F81" s="49">
        <v>48</v>
      </c>
      <c r="G81" s="49">
        <v>54</v>
      </c>
      <c r="H81" s="49">
        <v>52</v>
      </c>
      <c r="I81" s="49">
        <v>16</v>
      </c>
      <c r="J81" s="49">
        <v>18</v>
      </c>
      <c r="K81" s="49">
        <v>12</v>
      </c>
      <c r="L81" s="49">
        <v>16</v>
      </c>
      <c r="M81" s="49">
        <v>4</v>
      </c>
      <c r="N81" s="49">
        <v>14</v>
      </c>
      <c r="O81" s="49">
        <v>16</v>
      </c>
      <c r="P81" s="49">
        <v>0</v>
      </c>
      <c r="Q81" s="49">
        <v>0</v>
      </c>
      <c r="R81" s="24" t="s">
        <v>745</v>
      </c>
      <c r="S81" s="5">
        <f t="shared" si="9"/>
        <v>103</v>
      </c>
      <c r="T81" s="5">
        <f t="shared" si="7"/>
        <v>1.25</v>
      </c>
      <c r="U81" s="6">
        <f t="shared" si="8"/>
        <v>13</v>
      </c>
    </row>
    <row r="82" spans="1:21" x14ac:dyDescent="0.25">
      <c r="A82" s="45" t="s">
        <v>499</v>
      </c>
      <c r="B82" s="58" t="s">
        <v>90</v>
      </c>
      <c r="C82" s="47">
        <v>6</v>
      </c>
      <c r="D82" s="49">
        <v>85</v>
      </c>
      <c r="E82" s="49">
        <v>65</v>
      </c>
      <c r="F82" s="49">
        <v>63</v>
      </c>
      <c r="G82" s="49">
        <v>69</v>
      </c>
      <c r="H82" s="49">
        <v>65</v>
      </c>
      <c r="I82" s="49">
        <v>13</v>
      </c>
      <c r="J82" s="49">
        <v>11</v>
      </c>
      <c r="K82" s="49">
        <v>9</v>
      </c>
      <c r="L82" s="49">
        <v>13</v>
      </c>
      <c r="M82" s="49">
        <v>10</v>
      </c>
      <c r="N82" s="49">
        <v>11</v>
      </c>
      <c r="O82" s="49">
        <v>14</v>
      </c>
      <c r="P82" s="49">
        <v>11</v>
      </c>
      <c r="Q82" s="49">
        <v>11</v>
      </c>
      <c r="R82" s="24" t="s">
        <v>745</v>
      </c>
      <c r="S82" s="5">
        <f t="shared" si="9"/>
        <v>100.16666666666667</v>
      </c>
      <c r="T82" s="5">
        <f t="shared" si="7"/>
        <v>1.6666666666666667</v>
      </c>
      <c r="U82" s="6">
        <f t="shared" si="8"/>
        <v>6.5</v>
      </c>
    </row>
    <row r="83" spans="1:21" x14ac:dyDescent="0.25">
      <c r="A83" s="45" t="s">
        <v>500</v>
      </c>
      <c r="B83" s="58" t="s">
        <v>90</v>
      </c>
      <c r="C83" s="47">
        <v>6</v>
      </c>
      <c r="D83" s="49">
        <v>85</v>
      </c>
      <c r="E83" s="49">
        <v>130</v>
      </c>
      <c r="F83" s="49">
        <v>126</v>
      </c>
      <c r="G83" s="49">
        <v>138</v>
      </c>
      <c r="H83" s="49">
        <v>130</v>
      </c>
      <c r="I83" s="49">
        <v>26</v>
      </c>
      <c r="J83" s="49">
        <v>22</v>
      </c>
      <c r="K83" s="49">
        <v>18</v>
      </c>
      <c r="L83" s="49">
        <v>26</v>
      </c>
      <c r="M83" s="49">
        <v>10</v>
      </c>
      <c r="N83" s="49">
        <v>22</v>
      </c>
      <c r="O83" s="49">
        <v>28</v>
      </c>
      <c r="P83" s="49">
        <v>22</v>
      </c>
      <c r="Q83" s="49">
        <v>22</v>
      </c>
      <c r="R83" s="24" t="s">
        <v>745</v>
      </c>
      <c r="S83" s="5">
        <f t="shared" si="9"/>
        <v>200.33333333333334</v>
      </c>
      <c r="T83" s="5">
        <f t="shared" si="7"/>
        <v>1.6666666666666667</v>
      </c>
      <c r="U83" s="6">
        <f t="shared" si="8"/>
        <v>13</v>
      </c>
    </row>
    <row r="84" spans="1:21" x14ac:dyDescent="0.25">
      <c r="A84" s="45" t="s">
        <v>798</v>
      </c>
      <c r="B84" s="58" t="s">
        <v>104</v>
      </c>
      <c r="C84" s="47">
        <v>1.8</v>
      </c>
      <c r="D84" s="49">
        <v>35</v>
      </c>
      <c r="E84" s="49">
        <v>13</v>
      </c>
      <c r="F84" s="49">
        <v>15</v>
      </c>
      <c r="G84" s="49">
        <v>13</v>
      </c>
      <c r="H84" s="49">
        <v>13</v>
      </c>
      <c r="I84" s="49">
        <v>4</v>
      </c>
      <c r="J84" s="49">
        <v>3</v>
      </c>
      <c r="K84" s="49">
        <v>5</v>
      </c>
      <c r="L84" s="49">
        <v>3</v>
      </c>
      <c r="M84" s="49">
        <v>0</v>
      </c>
      <c r="N84" s="49">
        <v>5</v>
      </c>
      <c r="O84" s="49">
        <v>5</v>
      </c>
      <c r="P84" s="49">
        <v>0</v>
      </c>
      <c r="Q84" s="49">
        <v>0</v>
      </c>
      <c r="R84" s="24" t="s">
        <v>745</v>
      </c>
      <c r="S84" s="5">
        <f t="shared" si="9"/>
        <v>26.666666666666668</v>
      </c>
      <c r="T84" s="5">
        <f t="shared" si="7"/>
        <v>0</v>
      </c>
      <c r="U84" s="6" t="str">
        <f t="shared" si="8"/>
        <v>n/a</v>
      </c>
    </row>
    <row r="85" spans="1:21" x14ac:dyDescent="0.25">
      <c r="A85" s="45" t="s">
        <v>797</v>
      </c>
      <c r="B85" s="58" t="s">
        <v>104</v>
      </c>
      <c r="C85" s="47">
        <v>1.8</v>
      </c>
      <c r="D85" s="49">
        <v>35</v>
      </c>
      <c r="E85" s="49">
        <v>26</v>
      </c>
      <c r="F85" s="49">
        <v>30</v>
      </c>
      <c r="G85" s="49">
        <v>26</v>
      </c>
      <c r="H85" s="49">
        <v>26</v>
      </c>
      <c r="I85" s="49">
        <v>8</v>
      </c>
      <c r="J85" s="49">
        <v>6</v>
      </c>
      <c r="K85" s="49">
        <v>10</v>
      </c>
      <c r="L85" s="49">
        <v>6</v>
      </c>
      <c r="M85" s="49">
        <v>0</v>
      </c>
      <c r="N85" s="49">
        <v>10</v>
      </c>
      <c r="O85" s="49">
        <v>10</v>
      </c>
      <c r="P85" s="49">
        <v>0</v>
      </c>
      <c r="Q85" s="49">
        <v>0</v>
      </c>
      <c r="R85" s="24" t="s">
        <v>745</v>
      </c>
      <c r="S85" s="5">
        <f t="shared" si="9"/>
        <v>53.333333333333336</v>
      </c>
      <c r="T85" s="5">
        <f t="shared" si="7"/>
        <v>0</v>
      </c>
      <c r="U85" s="6" t="str">
        <f t="shared" si="8"/>
        <v>n/a</v>
      </c>
    </row>
    <row r="86" spans="1:21" x14ac:dyDescent="0.25">
      <c r="A86" s="45" t="s">
        <v>501</v>
      </c>
      <c r="B86" s="58" t="s">
        <v>104</v>
      </c>
      <c r="C86" s="51">
        <v>2.8</v>
      </c>
      <c r="D86" s="55">
        <v>55</v>
      </c>
      <c r="E86" s="55">
        <v>27</v>
      </c>
      <c r="F86" s="55">
        <v>28</v>
      </c>
      <c r="G86" s="55">
        <v>26</v>
      </c>
      <c r="H86" s="55">
        <v>26</v>
      </c>
      <c r="I86" s="55">
        <v>7</v>
      </c>
      <c r="J86" s="55">
        <v>6</v>
      </c>
      <c r="K86" s="55">
        <v>9</v>
      </c>
      <c r="L86" s="55">
        <v>7</v>
      </c>
      <c r="M86" s="55">
        <v>0</v>
      </c>
      <c r="N86" s="55">
        <v>7</v>
      </c>
      <c r="O86" s="55">
        <v>7</v>
      </c>
      <c r="P86" s="55">
        <v>0</v>
      </c>
      <c r="Q86" s="55">
        <v>0</v>
      </c>
      <c r="R86" s="24" t="s">
        <v>745</v>
      </c>
      <c r="S86" s="5">
        <f t="shared" si="9"/>
        <v>51.5</v>
      </c>
      <c r="T86" s="5">
        <f t="shared" si="7"/>
        <v>0</v>
      </c>
      <c r="U86" s="6" t="str">
        <f t="shared" si="8"/>
        <v>n/a</v>
      </c>
    </row>
    <row r="87" spans="1:21" x14ac:dyDescent="0.25">
      <c r="A87" s="45" t="s">
        <v>502</v>
      </c>
      <c r="B87" s="58" t="s">
        <v>104</v>
      </c>
      <c r="C87" s="47">
        <v>2.8</v>
      </c>
      <c r="D87" s="49">
        <v>55</v>
      </c>
      <c r="E87" s="49">
        <v>54</v>
      </c>
      <c r="F87" s="49">
        <v>56</v>
      </c>
      <c r="G87" s="49">
        <v>52</v>
      </c>
      <c r="H87" s="49">
        <v>52</v>
      </c>
      <c r="I87" s="49">
        <v>14</v>
      </c>
      <c r="J87" s="49">
        <v>12</v>
      </c>
      <c r="K87" s="49">
        <v>18</v>
      </c>
      <c r="L87" s="49">
        <v>14</v>
      </c>
      <c r="M87" s="49">
        <v>0</v>
      </c>
      <c r="N87" s="49">
        <v>14</v>
      </c>
      <c r="O87" s="49">
        <v>14</v>
      </c>
      <c r="P87" s="49">
        <v>0</v>
      </c>
      <c r="Q87" s="49">
        <v>0</v>
      </c>
      <c r="R87" s="24" t="s">
        <v>745</v>
      </c>
      <c r="S87" s="5">
        <f t="shared" si="9"/>
        <v>103</v>
      </c>
      <c r="T87" s="5">
        <f t="shared" si="7"/>
        <v>0</v>
      </c>
      <c r="U87" s="6" t="str">
        <f t="shared" si="8"/>
        <v>n/a</v>
      </c>
    </row>
    <row r="88" spans="1:21" x14ac:dyDescent="0.25">
      <c r="A88" s="45" t="s">
        <v>503</v>
      </c>
      <c r="B88" s="58" t="s">
        <v>90</v>
      </c>
      <c r="C88" s="47">
        <v>5.8</v>
      </c>
      <c r="D88" s="49">
        <v>75</v>
      </c>
      <c r="E88" s="49">
        <v>50</v>
      </c>
      <c r="F88" s="49">
        <v>48</v>
      </c>
      <c r="G88" s="49">
        <v>54</v>
      </c>
      <c r="H88" s="49">
        <v>50</v>
      </c>
      <c r="I88" s="49">
        <v>13</v>
      </c>
      <c r="J88" s="49">
        <v>13</v>
      </c>
      <c r="K88" s="49">
        <v>16</v>
      </c>
      <c r="L88" s="49">
        <v>12</v>
      </c>
      <c r="M88" s="49">
        <v>9</v>
      </c>
      <c r="N88" s="49">
        <v>12</v>
      </c>
      <c r="O88" s="49">
        <v>15</v>
      </c>
      <c r="P88" s="49">
        <v>13</v>
      </c>
      <c r="Q88" s="49">
        <v>13</v>
      </c>
      <c r="R88" s="24" t="s">
        <v>745</v>
      </c>
      <c r="S88" s="5">
        <f t="shared" si="9"/>
        <v>94.068965517241381</v>
      </c>
      <c r="T88" s="5">
        <f t="shared" si="7"/>
        <v>1.5517241379310345</v>
      </c>
      <c r="U88" s="6">
        <f t="shared" si="8"/>
        <v>5.5555555555555554</v>
      </c>
    </row>
    <row r="89" spans="1:21" x14ac:dyDescent="0.25">
      <c r="A89" s="45" t="s">
        <v>504</v>
      </c>
      <c r="B89" s="58" t="s">
        <v>90</v>
      </c>
      <c r="C89" s="47">
        <v>5.8</v>
      </c>
      <c r="D89" s="49">
        <v>75</v>
      </c>
      <c r="E89" s="49">
        <v>100</v>
      </c>
      <c r="F89" s="49">
        <v>96</v>
      </c>
      <c r="G89" s="49">
        <v>108</v>
      </c>
      <c r="H89" s="49">
        <v>100</v>
      </c>
      <c r="I89" s="49">
        <v>26</v>
      </c>
      <c r="J89" s="49">
        <v>26</v>
      </c>
      <c r="K89" s="49">
        <v>32</v>
      </c>
      <c r="L89" s="49">
        <v>24</v>
      </c>
      <c r="M89" s="49">
        <v>9</v>
      </c>
      <c r="N89" s="49">
        <v>24</v>
      </c>
      <c r="O89" s="49">
        <v>30</v>
      </c>
      <c r="P89" s="49">
        <v>26</v>
      </c>
      <c r="Q89" s="49">
        <v>26</v>
      </c>
      <c r="R89" s="24" t="s">
        <v>745</v>
      </c>
      <c r="S89" s="5">
        <f t="shared" si="9"/>
        <v>188.13793103448276</v>
      </c>
      <c r="T89" s="5">
        <f t="shared" si="7"/>
        <v>1.5517241379310345</v>
      </c>
      <c r="U89" s="6">
        <f t="shared" si="8"/>
        <v>11.111111111111111</v>
      </c>
    </row>
    <row r="90" spans="1:21" x14ac:dyDescent="0.25">
      <c r="A90" s="45" t="s">
        <v>505</v>
      </c>
      <c r="B90" s="58" t="s">
        <v>90</v>
      </c>
      <c r="C90" s="47">
        <v>9.4</v>
      </c>
      <c r="D90" s="49">
        <v>90</v>
      </c>
      <c r="E90" s="49">
        <v>96</v>
      </c>
      <c r="F90" s="49">
        <v>89</v>
      </c>
      <c r="G90" s="49">
        <v>102</v>
      </c>
      <c r="H90" s="49">
        <v>96</v>
      </c>
      <c r="I90" s="49">
        <v>15</v>
      </c>
      <c r="J90" s="49">
        <v>16</v>
      </c>
      <c r="K90" s="49">
        <v>11</v>
      </c>
      <c r="L90" s="49">
        <v>15</v>
      </c>
      <c r="M90" s="49">
        <v>20</v>
      </c>
      <c r="N90" s="49">
        <v>8</v>
      </c>
      <c r="O90" s="49">
        <v>26</v>
      </c>
      <c r="P90" s="49">
        <v>0</v>
      </c>
      <c r="Q90" s="49">
        <v>0</v>
      </c>
      <c r="R90" s="24" t="s">
        <v>745</v>
      </c>
      <c r="S90" s="5">
        <f t="shared" si="9"/>
        <v>139.59574468085106</v>
      </c>
      <c r="T90" s="5">
        <f t="shared" si="7"/>
        <v>2.1276595744680851</v>
      </c>
      <c r="U90" s="6">
        <f t="shared" si="8"/>
        <v>4.8</v>
      </c>
    </row>
    <row r="91" spans="1:21" x14ac:dyDescent="0.25">
      <c r="A91" s="45" t="s">
        <v>506</v>
      </c>
      <c r="B91" s="58" t="s">
        <v>90</v>
      </c>
      <c r="C91" s="47">
        <v>9.4</v>
      </c>
      <c r="D91" s="49">
        <v>90</v>
      </c>
      <c r="E91" s="49">
        <v>192</v>
      </c>
      <c r="F91" s="49">
        <v>178</v>
      </c>
      <c r="G91" s="49">
        <v>204</v>
      </c>
      <c r="H91" s="49">
        <v>192</v>
      </c>
      <c r="I91" s="49">
        <v>30</v>
      </c>
      <c r="J91" s="49">
        <v>32</v>
      </c>
      <c r="K91" s="49">
        <v>22</v>
      </c>
      <c r="L91" s="49">
        <v>30</v>
      </c>
      <c r="M91" s="49">
        <v>20</v>
      </c>
      <c r="N91" s="49">
        <v>16</v>
      </c>
      <c r="O91" s="49">
        <v>52</v>
      </c>
      <c r="P91" s="49">
        <v>0</v>
      </c>
      <c r="Q91" s="49">
        <v>0</v>
      </c>
      <c r="R91" s="24" t="s">
        <v>745</v>
      </c>
      <c r="S91" s="5">
        <f t="shared" si="9"/>
        <v>279.19148936170211</v>
      </c>
      <c r="T91" s="5">
        <f t="shared" si="7"/>
        <v>2.1276595744680851</v>
      </c>
      <c r="U91" s="6">
        <f t="shared" si="8"/>
        <v>9.6</v>
      </c>
    </row>
    <row r="92" spans="1:21" x14ac:dyDescent="0.25">
      <c r="A92" s="45" t="s">
        <v>507</v>
      </c>
      <c r="B92" s="58" t="s">
        <v>104</v>
      </c>
      <c r="C92" s="47">
        <v>2.2999999999999998</v>
      </c>
      <c r="D92" s="49">
        <v>45</v>
      </c>
      <c r="E92" s="49">
        <v>26</v>
      </c>
      <c r="F92" s="49">
        <v>28</v>
      </c>
      <c r="G92" s="49">
        <v>26</v>
      </c>
      <c r="H92" s="49">
        <v>26</v>
      </c>
      <c r="I92" s="49">
        <v>15</v>
      </c>
      <c r="J92" s="49">
        <v>15</v>
      </c>
      <c r="K92" s="49">
        <v>15</v>
      </c>
      <c r="L92" s="49">
        <v>15</v>
      </c>
      <c r="M92" s="49">
        <v>0</v>
      </c>
      <c r="N92" s="49">
        <v>16</v>
      </c>
      <c r="O92" s="49">
        <v>12</v>
      </c>
      <c r="P92" s="49">
        <v>16</v>
      </c>
      <c r="Q92" s="49">
        <v>10</v>
      </c>
      <c r="R92" s="24" t="s">
        <v>788</v>
      </c>
      <c r="S92" s="5">
        <f t="shared" si="9"/>
        <v>77.521739130434781</v>
      </c>
      <c r="T92" s="5">
        <f t="shared" si="7"/>
        <v>0</v>
      </c>
      <c r="U92" s="6" t="str">
        <f t="shared" si="8"/>
        <v>n/a</v>
      </c>
    </row>
    <row r="93" spans="1:21" x14ac:dyDescent="0.25">
      <c r="A93" s="45" t="s">
        <v>508</v>
      </c>
      <c r="B93" s="58" t="s">
        <v>104</v>
      </c>
      <c r="C93" s="47">
        <v>2.2999999999999998</v>
      </c>
      <c r="D93" s="49">
        <v>45</v>
      </c>
      <c r="E93" s="49">
        <v>52</v>
      </c>
      <c r="F93" s="49">
        <v>56</v>
      </c>
      <c r="G93" s="49">
        <v>52</v>
      </c>
      <c r="H93" s="49">
        <v>52</v>
      </c>
      <c r="I93" s="49">
        <v>30</v>
      </c>
      <c r="J93" s="49">
        <v>30</v>
      </c>
      <c r="K93" s="49">
        <v>30</v>
      </c>
      <c r="L93" s="49">
        <v>30</v>
      </c>
      <c r="M93" s="49">
        <v>0</v>
      </c>
      <c r="N93" s="49">
        <v>32</v>
      </c>
      <c r="O93" s="49">
        <v>24</v>
      </c>
      <c r="P93" s="49">
        <v>32</v>
      </c>
      <c r="Q93" s="49">
        <v>20</v>
      </c>
      <c r="R93" s="24" t="s">
        <v>788</v>
      </c>
      <c r="S93" s="5">
        <f t="shared" si="9"/>
        <v>155.04347826086956</v>
      </c>
      <c r="T93" s="5">
        <f t="shared" si="7"/>
        <v>0</v>
      </c>
      <c r="U93" s="6" t="str">
        <f t="shared" si="8"/>
        <v>n/a</v>
      </c>
    </row>
    <row r="94" spans="1:21" x14ac:dyDescent="0.25">
      <c r="A94" s="45" t="s">
        <v>509</v>
      </c>
      <c r="B94" s="58" t="s">
        <v>101</v>
      </c>
      <c r="C94" s="51">
        <v>1.8</v>
      </c>
      <c r="D94" s="55">
        <v>50</v>
      </c>
      <c r="E94" s="55">
        <v>35</v>
      </c>
      <c r="F94" s="55">
        <v>38</v>
      </c>
      <c r="G94" s="55">
        <v>34</v>
      </c>
      <c r="H94" s="55">
        <v>34</v>
      </c>
      <c r="I94" s="55">
        <v>18</v>
      </c>
      <c r="J94" s="55">
        <v>15</v>
      </c>
      <c r="K94" s="55">
        <v>13</v>
      </c>
      <c r="L94" s="55">
        <v>16</v>
      </c>
      <c r="M94" s="55">
        <v>0</v>
      </c>
      <c r="N94" s="55">
        <v>9</v>
      </c>
      <c r="O94" s="55">
        <v>10</v>
      </c>
      <c r="P94" s="55">
        <v>0</v>
      </c>
      <c r="Q94" s="55">
        <v>20</v>
      </c>
      <c r="R94" s="24" t="s">
        <v>745</v>
      </c>
      <c r="S94" s="5">
        <f t="shared" si="9"/>
        <v>89.888888888888886</v>
      </c>
      <c r="T94" s="5">
        <f t="shared" si="7"/>
        <v>0</v>
      </c>
      <c r="U94" s="6" t="str">
        <f t="shared" si="8"/>
        <v>n/a</v>
      </c>
    </row>
    <row r="95" spans="1:21" x14ac:dyDescent="0.25">
      <c r="A95" s="45" t="s">
        <v>510</v>
      </c>
      <c r="B95" s="58" t="s">
        <v>101</v>
      </c>
      <c r="C95" s="47">
        <v>1.8</v>
      </c>
      <c r="D95" s="49">
        <v>50</v>
      </c>
      <c r="E95" s="49">
        <v>52.5</v>
      </c>
      <c r="F95" s="49">
        <v>57</v>
      </c>
      <c r="G95" s="49">
        <v>51</v>
      </c>
      <c r="H95" s="49">
        <v>51</v>
      </c>
      <c r="I95" s="49">
        <v>27</v>
      </c>
      <c r="J95" s="49">
        <v>22.5</v>
      </c>
      <c r="K95" s="49">
        <v>19.5</v>
      </c>
      <c r="L95" s="49">
        <v>24</v>
      </c>
      <c r="M95" s="49">
        <v>0</v>
      </c>
      <c r="N95" s="49">
        <v>13.5</v>
      </c>
      <c r="O95" s="49">
        <v>15</v>
      </c>
      <c r="P95" s="49">
        <v>0</v>
      </c>
      <c r="Q95" s="49">
        <v>30</v>
      </c>
      <c r="R95" s="24" t="s">
        <v>745</v>
      </c>
      <c r="S95" s="5">
        <f t="shared" si="9"/>
        <v>134.83333333333334</v>
      </c>
      <c r="T95" s="5">
        <f t="shared" si="7"/>
        <v>0</v>
      </c>
      <c r="U95" s="6" t="str">
        <f t="shared" si="8"/>
        <v>n/a</v>
      </c>
    </row>
    <row r="96" spans="1:21" x14ac:dyDescent="0.25">
      <c r="A96" s="45" t="s">
        <v>511</v>
      </c>
      <c r="B96" s="58" t="s">
        <v>90</v>
      </c>
      <c r="C96" s="47">
        <v>4.2</v>
      </c>
      <c r="D96" s="49">
        <v>120</v>
      </c>
      <c r="E96" s="49">
        <v>50</v>
      </c>
      <c r="F96" s="49">
        <v>48</v>
      </c>
      <c r="G96" s="49">
        <v>53</v>
      </c>
      <c r="H96" s="49">
        <v>50</v>
      </c>
      <c r="I96" s="49">
        <v>17</v>
      </c>
      <c r="J96" s="49">
        <v>17</v>
      </c>
      <c r="K96" s="49">
        <v>13</v>
      </c>
      <c r="L96" s="49">
        <v>12</v>
      </c>
      <c r="M96" s="49">
        <v>8</v>
      </c>
      <c r="N96" s="49">
        <v>19</v>
      </c>
      <c r="O96" s="49">
        <v>17</v>
      </c>
      <c r="P96" s="49"/>
      <c r="Q96" s="49">
        <v>0</v>
      </c>
      <c r="R96" s="24" t="s">
        <v>745</v>
      </c>
      <c r="S96" s="5">
        <f t="shared" si="9"/>
        <v>99.857142857142861</v>
      </c>
      <c r="T96" s="5">
        <f t="shared" si="7"/>
        <v>1.9047619047619047</v>
      </c>
      <c r="U96" s="6">
        <f t="shared" si="8"/>
        <v>6.25</v>
      </c>
    </row>
    <row r="97" spans="1:21" x14ac:dyDescent="0.25">
      <c r="A97" s="45" t="s">
        <v>512</v>
      </c>
      <c r="B97" s="58" t="s">
        <v>90</v>
      </c>
      <c r="C97" s="47">
        <v>4.2</v>
      </c>
      <c r="D97" s="49">
        <v>120</v>
      </c>
      <c r="E97" s="49">
        <v>75</v>
      </c>
      <c r="F97" s="49">
        <v>72</v>
      </c>
      <c r="G97" s="49">
        <v>79.5</v>
      </c>
      <c r="H97" s="49">
        <v>75</v>
      </c>
      <c r="I97" s="49">
        <v>25.5</v>
      </c>
      <c r="J97" s="49">
        <v>25.5</v>
      </c>
      <c r="K97" s="49">
        <v>19.5</v>
      </c>
      <c r="L97" s="49">
        <v>18</v>
      </c>
      <c r="M97" s="49">
        <v>8</v>
      </c>
      <c r="N97" s="49">
        <v>28.5</v>
      </c>
      <c r="O97" s="49">
        <v>25.5</v>
      </c>
      <c r="P97" s="49">
        <v>0</v>
      </c>
      <c r="Q97" s="49">
        <v>0</v>
      </c>
      <c r="R97" s="24" t="s">
        <v>745</v>
      </c>
      <c r="S97" s="5">
        <f t="shared" si="9"/>
        <v>149.78571428571428</v>
      </c>
      <c r="T97" s="5">
        <f t="shared" si="7"/>
        <v>1.9047619047619047</v>
      </c>
      <c r="U97" s="6">
        <f t="shared" si="8"/>
        <v>9.375</v>
      </c>
    </row>
    <row r="98" spans="1:21" x14ac:dyDescent="0.25">
      <c r="A98" s="45" t="s">
        <v>513</v>
      </c>
      <c r="B98" s="58" t="s">
        <v>90</v>
      </c>
      <c r="C98" s="47">
        <v>3.5</v>
      </c>
      <c r="D98" s="49">
        <v>80</v>
      </c>
      <c r="E98" s="49">
        <v>29</v>
      </c>
      <c r="F98" s="49">
        <v>29</v>
      </c>
      <c r="G98" s="49">
        <v>34</v>
      </c>
      <c r="H98" s="49">
        <v>29</v>
      </c>
      <c r="I98" s="49">
        <v>9</v>
      </c>
      <c r="J98" s="49">
        <v>9</v>
      </c>
      <c r="K98" s="49">
        <v>6</v>
      </c>
      <c r="L98" s="49">
        <v>9</v>
      </c>
      <c r="M98" s="49">
        <v>6</v>
      </c>
      <c r="N98" s="49">
        <v>8</v>
      </c>
      <c r="O98" s="49">
        <v>11</v>
      </c>
      <c r="P98" s="49">
        <v>0</v>
      </c>
      <c r="Q98" s="49">
        <v>0</v>
      </c>
      <c r="R98" s="24" t="s">
        <v>745</v>
      </c>
      <c r="S98" s="5">
        <f t="shared" si="9"/>
        <v>55.571428571428569</v>
      </c>
      <c r="T98" s="5">
        <f t="shared" si="7"/>
        <v>1.7142857142857142</v>
      </c>
      <c r="U98" s="6">
        <f t="shared" si="8"/>
        <v>4.833333333333333</v>
      </c>
    </row>
    <row r="99" spans="1:21" x14ac:dyDescent="0.25">
      <c r="A99" s="45" t="s">
        <v>514</v>
      </c>
      <c r="B99" s="58" t="s">
        <v>90</v>
      </c>
      <c r="C99" s="47">
        <v>3.5</v>
      </c>
      <c r="D99" s="49">
        <v>80</v>
      </c>
      <c r="E99" s="49">
        <v>58</v>
      </c>
      <c r="F99" s="49">
        <v>58</v>
      </c>
      <c r="G99" s="49">
        <v>68</v>
      </c>
      <c r="H99" s="49">
        <v>58</v>
      </c>
      <c r="I99" s="49">
        <v>18</v>
      </c>
      <c r="J99" s="49">
        <v>18</v>
      </c>
      <c r="K99" s="49">
        <v>12</v>
      </c>
      <c r="L99" s="49">
        <v>18</v>
      </c>
      <c r="M99" s="49">
        <v>6</v>
      </c>
      <c r="N99" s="49">
        <v>16</v>
      </c>
      <c r="O99" s="49">
        <v>22</v>
      </c>
      <c r="P99" s="49">
        <v>0</v>
      </c>
      <c r="Q99" s="49">
        <v>0</v>
      </c>
      <c r="R99" s="24" t="s">
        <v>745</v>
      </c>
      <c r="S99" s="5">
        <f t="shared" si="9"/>
        <v>111.14285714285714</v>
      </c>
      <c r="T99" s="5">
        <f t="shared" ref="T99:T130" si="10">M99/C99</f>
        <v>1.7142857142857142</v>
      </c>
      <c r="U99" s="6">
        <f t="shared" ref="U99:U130" si="11">IFERROR(E99/M99,"n/a")</f>
        <v>9.6666666666666661</v>
      </c>
    </row>
    <row r="100" spans="1:21" x14ac:dyDescent="0.25">
      <c r="A100" s="45" t="s">
        <v>15</v>
      </c>
      <c r="B100" s="58" t="s">
        <v>104</v>
      </c>
      <c r="C100" s="47">
        <v>2.8</v>
      </c>
      <c r="D100" s="49">
        <v>60</v>
      </c>
      <c r="E100" s="49">
        <v>39</v>
      </c>
      <c r="F100" s="49">
        <v>41</v>
      </c>
      <c r="G100" s="49">
        <v>37</v>
      </c>
      <c r="H100" s="49">
        <v>37</v>
      </c>
      <c r="I100" s="49">
        <v>14</v>
      </c>
      <c r="J100" s="49">
        <v>9</v>
      </c>
      <c r="K100" s="49">
        <v>19</v>
      </c>
      <c r="L100" s="49">
        <v>15</v>
      </c>
      <c r="M100" s="49">
        <v>0</v>
      </c>
      <c r="N100" s="49">
        <v>16</v>
      </c>
      <c r="O100" s="49">
        <v>13</v>
      </c>
      <c r="P100" s="49"/>
      <c r="Q100" s="49"/>
      <c r="R100" s="24" t="s">
        <v>745</v>
      </c>
      <c r="S100" s="5">
        <f t="shared" si="9"/>
        <v>86.357142857142861</v>
      </c>
      <c r="T100" s="5">
        <f t="shared" si="10"/>
        <v>0</v>
      </c>
      <c r="U100" s="6" t="str">
        <f t="shared" si="11"/>
        <v>n/a</v>
      </c>
    </row>
    <row r="101" spans="1:21" x14ac:dyDescent="0.25">
      <c r="A101" s="45" t="s">
        <v>39</v>
      </c>
      <c r="B101" s="58" t="s">
        <v>104</v>
      </c>
      <c r="C101" s="47">
        <v>2.8</v>
      </c>
      <c r="D101" s="49">
        <v>60</v>
      </c>
      <c r="E101" s="49">
        <v>78</v>
      </c>
      <c r="F101" s="49">
        <v>82</v>
      </c>
      <c r="G101" s="49">
        <v>74</v>
      </c>
      <c r="H101" s="49">
        <v>74</v>
      </c>
      <c r="I101" s="49">
        <v>28</v>
      </c>
      <c r="J101" s="49">
        <v>18</v>
      </c>
      <c r="K101" s="49">
        <v>38</v>
      </c>
      <c r="L101" s="49">
        <v>30</v>
      </c>
      <c r="M101" s="49">
        <v>0</v>
      </c>
      <c r="N101" s="49">
        <v>32</v>
      </c>
      <c r="O101" s="49">
        <v>26</v>
      </c>
      <c r="P101" s="49">
        <v>0</v>
      </c>
      <c r="Q101" s="49">
        <v>0</v>
      </c>
      <c r="R101" s="24" t="s">
        <v>745</v>
      </c>
      <c r="S101" s="5">
        <f t="shared" si="9"/>
        <v>172.71428571428572</v>
      </c>
      <c r="T101" s="5">
        <f t="shared" si="10"/>
        <v>0</v>
      </c>
      <c r="U101" s="6" t="str">
        <f t="shared" si="11"/>
        <v>n/a</v>
      </c>
    </row>
    <row r="102" spans="1:21" x14ac:dyDescent="0.25">
      <c r="A102" s="45" t="s">
        <v>515</v>
      </c>
      <c r="B102" s="58" t="s">
        <v>101</v>
      </c>
      <c r="C102" s="51">
        <v>1.2</v>
      </c>
      <c r="D102" s="55">
        <v>50</v>
      </c>
      <c r="E102" s="55">
        <v>33</v>
      </c>
      <c r="F102" s="55">
        <v>36</v>
      </c>
      <c r="G102" s="55">
        <v>32</v>
      </c>
      <c r="H102" s="55">
        <v>32</v>
      </c>
      <c r="I102" s="55">
        <v>22</v>
      </c>
      <c r="J102" s="55">
        <v>22</v>
      </c>
      <c r="K102" s="55">
        <v>19</v>
      </c>
      <c r="L102" s="55">
        <v>28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24" t="s">
        <v>745</v>
      </c>
      <c r="S102" s="5">
        <f t="shared" si="9"/>
        <v>119.33333333333334</v>
      </c>
      <c r="T102" s="5">
        <f t="shared" si="10"/>
        <v>0</v>
      </c>
      <c r="U102" s="6" t="str">
        <f t="shared" si="11"/>
        <v>n/a</v>
      </c>
    </row>
    <row r="103" spans="1:21" x14ac:dyDescent="0.25">
      <c r="A103" s="45" t="s">
        <v>516</v>
      </c>
      <c r="B103" s="58" t="s">
        <v>101</v>
      </c>
      <c r="C103" s="47">
        <v>1.2</v>
      </c>
      <c r="D103" s="49">
        <v>50</v>
      </c>
      <c r="E103" s="49">
        <v>49.5</v>
      </c>
      <c r="F103" s="49">
        <v>54</v>
      </c>
      <c r="G103" s="49">
        <v>48</v>
      </c>
      <c r="H103" s="49">
        <v>48</v>
      </c>
      <c r="I103" s="49">
        <v>33</v>
      </c>
      <c r="J103" s="49">
        <v>33</v>
      </c>
      <c r="K103" s="49">
        <v>28.5</v>
      </c>
      <c r="L103" s="49">
        <v>42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24" t="s">
        <v>745</v>
      </c>
      <c r="S103" s="5">
        <f t="shared" si="9"/>
        <v>179</v>
      </c>
      <c r="T103" s="5">
        <f t="shared" si="10"/>
        <v>0</v>
      </c>
      <c r="U103" s="6" t="str">
        <f t="shared" si="11"/>
        <v>n/a</v>
      </c>
    </row>
    <row r="104" spans="1:21" x14ac:dyDescent="0.25">
      <c r="A104" s="45" t="s">
        <v>517</v>
      </c>
      <c r="B104" s="58" t="s">
        <v>101</v>
      </c>
      <c r="C104" s="47">
        <v>1.4</v>
      </c>
      <c r="D104" s="49">
        <v>40</v>
      </c>
      <c r="E104" s="49">
        <v>25</v>
      </c>
      <c r="F104" s="49">
        <v>26</v>
      </c>
      <c r="G104" s="49">
        <v>23</v>
      </c>
      <c r="H104" s="49">
        <v>23</v>
      </c>
      <c r="I104" s="49">
        <v>24</v>
      </c>
      <c r="J104" s="49">
        <v>19</v>
      </c>
      <c r="K104" s="49">
        <v>20</v>
      </c>
      <c r="L104" s="49">
        <v>24</v>
      </c>
      <c r="M104" s="49"/>
      <c r="N104" s="49">
        <v>11</v>
      </c>
      <c r="O104" s="49">
        <v>11</v>
      </c>
      <c r="P104" s="49">
        <v>13</v>
      </c>
      <c r="Q104" s="49">
        <v>29</v>
      </c>
      <c r="R104" s="46" t="s">
        <v>786</v>
      </c>
      <c r="S104" s="5">
        <f t="shared" si="9"/>
        <v>105.14285714285714</v>
      </c>
      <c r="T104" s="5">
        <f t="shared" si="10"/>
        <v>0</v>
      </c>
      <c r="U104" s="6" t="str">
        <f t="shared" si="11"/>
        <v>n/a</v>
      </c>
    </row>
    <row r="105" spans="1:21" x14ac:dyDescent="0.25">
      <c r="A105" s="45" t="s">
        <v>518</v>
      </c>
      <c r="B105" s="58" t="s">
        <v>101</v>
      </c>
      <c r="C105" s="47">
        <v>1.4</v>
      </c>
      <c r="D105" s="49">
        <v>40</v>
      </c>
      <c r="E105" s="49">
        <v>50</v>
      </c>
      <c r="F105" s="49">
        <v>52</v>
      </c>
      <c r="G105" s="49">
        <v>46</v>
      </c>
      <c r="H105" s="49">
        <v>46</v>
      </c>
      <c r="I105" s="49">
        <v>48</v>
      </c>
      <c r="J105" s="49">
        <v>38</v>
      </c>
      <c r="K105" s="49">
        <v>40</v>
      </c>
      <c r="L105" s="49">
        <v>48</v>
      </c>
      <c r="M105" s="49">
        <v>0</v>
      </c>
      <c r="N105" s="49">
        <v>22</v>
      </c>
      <c r="O105" s="49">
        <v>22</v>
      </c>
      <c r="P105" s="49">
        <v>26</v>
      </c>
      <c r="Q105" s="49">
        <v>58</v>
      </c>
      <c r="R105" s="46" t="s">
        <v>786</v>
      </c>
      <c r="S105" s="5">
        <f t="shared" si="9"/>
        <v>210.28571428571428</v>
      </c>
      <c r="T105" s="5">
        <f t="shared" si="10"/>
        <v>0</v>
      </c>
      <c r="U105" s="6" t="str">
        <f t="shared" si="11"/>
        <v>n/a</v>
      </c>
    </row>
    <row r="106" spans="1:21" x14ac:dyDescent="0.25">
      <c r="A106" s="45" t="s">
        <v>519</v>
      </c>
      <c r="B106" s="58" t="s">
        <v>104</v>
      </c>
      <c r="C106" s="47">
        <v>3.1</v>
      </c>
      <c r="D106" s="49">
        <v>85</v>
      </c>
      <c r="E106" s="49">
        <v>55</v>
      </c>
      <c r="F106" s="49">
        <v>51</v>
      </c>
      <c r="G106" s="49">
        <v>57</v>
      </c>
      <c r="H106" s="49">
        <v>55</v>
      </c>
      <c r="I106" s="49">
        <v>17</v>
      </c>
      <c r="J106" s="49">
        <v>21</v>
      </c>
      <c r="K106" s="49">
        <v>13</v>
      </c>
      <c r="L106" s="49">
        <v>17</v>
      </c>
      <c r="M106" s="49">
        <v>0</v>
      </c>
      <c r="N106" s="49">
        <v>18</v>
      </c>
      <c r="O106" s="49">
        <v>25</v>
      </c>
      <c r="P106" s="49">
        <v>10</v>
      </c>
      <c r="Q106" s="49">
        <v>10</v>
      </c>
      <c r="R106" s="24" t="s">
        <v>745</v>
      </c>
      <c r="S106" s="5">
        <f t="shared" si="9"/>
        <v>111.48387096774194</v>
      </c>
      <c r="T106" s="5">
        <f t="shared" si="10"/>
        <v>0</v>
      </c>
      <c r="U106" s="6" t="str">
        <f t="shared" si="11"/>
        <v>n/a</v>
      </c>
    </row>
    <row r="107" spans="1:21" x14ac:dyDescent="0.25">
      <c r="A107" s="45" t="s">
        <v>520</v>
      </c>
      <c r="B107" s="58" t="s">
        <v>104</v>
      </c>
      <c r="C107" s="47">
        <v>3.1</v>
      </c>
      <c r="D107" s="49">
        <v>85</v>
      </c>
      <c r="E107" s="49">
        <v>82.5</v>
      </c>
      <c r="F107" s="49">
        <v>76.5</v>
      </c>
      <c r="G107" s="49">
        <v>85.5</v>
      </c>
      <c r="H107" s="49">
        <v>82.5</v>
      </c>
      <c r="I107" s="49">
        <v>25.5</v>
      </c>
      <c r="J107" s="49">
        <v>31.5</v>
      </c>
      <c r="K107" s="49">
        <v>19.5</v>
      </c>
      <c r="L107" s="49">
        <v>25.5</v>
      </c>
      <c r="M107" s="49">
        <v>0</v>
      </c>
      <c r="N107" s="49">
        <v>27</v>
      </c>
      <c r="O107" s="49">
        <v>37.5</v>
      </c>
      <c r="P107" s="49">
        <v>15</v>
      </c>
      <c r="Q107" s="49">
        <v>15</v>
      </c>
      <c r="R107" s="24" t="s">
        <v>745</v>
      </c>
      <c r="S107" s="5">
        <f t="shared" si="9"/>
        <v>167.2258064516129</v>
      </c>
      <c r="T107" s="5">
        <f t="shared" si="10"/>
        <v>0</v>
      </c>
      <c r="U107" s="6" t="str">
        <f t="shared" si="11"/>
        <v>n/a</v>
      </c>
    </row>
    <row r="108" spans="1:21" x14ac:dyDescent="0.25">
      <c r="A108" s="45" t="s">
        <v>521</v>
      </c>
      <c r="B108" s="58" t="s">
        <v>90</v>
      </c>
      <c r="C108" s="47">
        <v>10.4</v>
      </c>
      <c r="D108" s="49">
        <v>150</v>
      </c>
      <c r="E108" s="49">
        <v>149</v>
      </c>
      <c r="F108" s="49">
        <v>132</v>
      </c>
      <c r="G108" s="49">
        <v>168</v>
      </c>
      <c r="H108" s="49">
        <v>149</v>
      </c>
      <c r="I108" s="49">
        <v>20</v>
      </c>
      <c r="J108" s="49">
        <v>23</v>
      </c>
      <c r="K108" s="49">
        <v>34</v>
      </c>
      <c r="L108" s="49">
        <v>20</v>
      </c>
      <c r="M108" s="49">
        <v>24</v>
      </c>
      <c r="N108" s="49">
        <v>19</v>
      </c>
      <c r="O108" s="49">
        <v>37</v>
      </c>
      <c r="P108" s="49">
        <v>0</v>
      </c>
      <c r="Q108" s="49">
        <v>0</v>
      </c>
      <c r="R108" s="24" t="s">
        <v>745</v>
      </c>
      <c r="S108" s="5">
        <f t="shared" si="9"/>
        <v>227.92307692307693</v>
      </c>
      <c r="T108" s="5">
        <f t="shared" si="10"/>
        <v>2.3076923076923075</v>
      </c>
      <c r="U108" s="6">
        <f t="shared" si="11"/>
        <v>6.208333333333333</v>
      </c>
    </row>
    <row r="109" spans="1:21" x14ac:dyDescent="0.25">
      <c r="A109" s="45" t="s">
        <v>522</v>
      </c>
      <c r="B109" s="58" t="s">
        <v>90</v>
      </c>
      <c r="C109" s="47">
        <v>10.4</v>
      </c>
      <c r="D109" s="49">
        <v>150</v>
      </c>
      <c r="E109" s="49">
        <v>223.5</v>
      </c>
      <c r="F109" s="49">
        <v>198</v>
      </c>
      <c r="G109" s="49">
        <v>252</v>
      </c>
      <c r="H109" s="49">
        <v>223.5</v>
      </c>
      <c r="I109" s="49">
        <v>30</v>
      </c>
      <c r="J109" s="49">
        <v>34.5</v>
      </c>
      <c r="K109" s="49">
        <v>51</v>
      </c>
      <c r="L109" s="49">
        <v>30</v>
      </c>
      <c r="M109" s="49">
        <v>24</v>
      </c>
      <c r="N109" s="49">
        <v>28.5</v>
      </c>
      <c r="O109" s="49">
        <v>55.5</v>
      </c>
      <c r="P109" s="49">
        <v>0</v>
      </c>
      <c r="Q109" s="49">
        <v>0</v>
      </c>
      <c r="R109" s="24" t="s">
        <v>745</v>
      </c>
      <c r="S109" s="5">
        <f t="shared" si="9"/>
        <v>341.88461538461536</v>
      </c>
      <c r="T109" s="5">
        <f t="shared" si="10"/>
        <v>2.3076923076923075</v>
      </c>
      <c r="U109" s="6">
        <f t="shared" si="11"/>
        <v>9.3125</v>
      </c>
    </row>
    <row r="110" spans="1:21" x14ac:dyDescent="0.25">
      <c r="A110" s="45" t="s">
        <v>523</v>
      </c>
      <c r="B110" s="58" t="s">
        <v>104</v>
      </c>
      <c r="C110" s="51">
        <v>2</v>
      </c>
      <c r="D110" s="55">
        <v>65</v>
      </c>
      <c r="E110" s="55">
        <v>25</v>
      </c>
      <c r="F110" s="55">
        <v>27</v>
      </c>
      <c r="G110" s="55">
        <v>25</v>
      </c>
      <c r="H110" s="55">
        <v>25</v>
      </c>
      <c r="I110" s="55">
        <v>14</v>
      </c>
      <c r="J110" s="55">
        <v>12</v>
      </c>
      <c r="K110" s="55">
        <v>15</v>
      </c>
      <c r="L110" s="55">
        <v>14</v>
      </c>
      <c r="M110" s="55">
        <v>0</v>
      </c>
      <c r="N110" s="55">
        <v>11</v>
      </c>
      <c r="O110" s="55">
        <v>9</v>
      </c>
      <c r="P110" s="55">
        <v>5</v>
      </c>
      <c r="Q110" s="55">
        <v>9</v>
      </c>
      <c r="R110" s="24" t="s">
        <v>745</v>
      </c>
      <c r="S110" s="5">
        <f t="shared" si="9"/>
        <v>73</v>
      </c>
      <c r="T110" s="5">
        <f t="shared" si="10"/>
        <v>0</v>
      </c>
      <c r="U110" s="6" t="str">
        <f t="shared" si="11"/>
        <v>n/a</v>
      </c>
    </row>
    <row r="111" spans="1:21" x14ac:dyDescent="0.25">
      <c r="A111" s="45" t="s">
        <v>524</v>
      </c>
      <c r="B111" s="58" t="s">
        <v>104</v>
      </c>
      <c r="C111" s="47">
        <v>2</v>
      </c>
      <c r="D111" s="49">
        <v>65</v>
      </c>
      <c r="E111" s="49">
        <v>50</v>
      </c>
      <c r="F111" s="49">
        <v>54</v>
      </c>
      <c r="G111" s="49">
        <v>50</v>
      </c>
      <c r="H111" s="49">
        <v>50</v>
      </c>
      <c r="I111" s="49">
        <v>28</v>
      </c>
      <c r="J111" s="49">
        <v>24</v>
      </c>
      <c r="K111" s="49">
        <v>30</v>
      </c>
      <c r="L111" s="49">
        <v>28</v>
      </c>
      <c r="M111" s="49">
        <v>0</v>
      </c>
      <c r="N111" s="49">
        <v>22</v>
      </c>
      <c r="O111" s="49">
        <v>18</v>
      </c>
      <c r="P111" s="49">
        <v>10</v>
      </c>
      <c r="Q111" s="49">
        <v>18</v>
      </c>
      <c r="R111" s="24" t="s">
        <v>745</v>
      </c>
      <c r="S111" s="5">
        <f t="shared" si="9"/>
        <v>146</v>
      </c>
      <c r="T111" s="5">
        <f t="shared" si="10"/>
        <v>0</v>
      </c>
      <c r="U111" s="6" t="str">
        <f t="shared" si="11"/>
        <v>n/a</v>
      </c>
    </row>
    <row r="112" spans="1:21" x14ac:dyDescent="0.25">
      <c r="A112" s="45" t="s">
        <v>525</v>
      </c>
      <c r="B112" s="58" t="s">
        <v>90</v>
      </c>
      <c r="C112" s="47">
        <v>7.4</v>
      </c>
      <c r="D112" s="49">
        <v>75</v>
      </c>
      <c r="E112" s="49">
        <v>101</v>
      </c>
      <c r="F112" s="49">
        <v>101</v>
      </c>
      <c r="G112" s="49">
        <v>106</v>
      </c>
      <c r="H112" s="49">
        <v>97</v>
      </c>
      <c r="I112" s="49">
        <v>17</v>
      </c>
      <c r="J112" s="49">
        <v>16</v>
      </c>
      <c r="K112" s="49">
        <v>12</v>
      </c>
      <c r="L112" s="49">
        <v>17</v>
      </c>
      <c r="M112" s="49">
        <v>12</v>
      </c>
      <c r="N112" s="49">
        <v>21</v>
      </c>
      <c r="O112" s="49">
        <v>21</v>
      </c>
      <c r="P112" s="49">
        <v>19</v>
      </c>
      <c r="Q112" s="49">
        <v>19</v>
      </c>
      <c r="R112" s="24" t="s">
        <v>745</v>
      </c>
      <c r="S112" s="5">
        <f t="shared" si="9"/>
        <v>148.29729729729729</v>
      </c>
      <c r="T112" s="5">
        <f t="shared" si="10"/>
        <v>1.6216216216216215</v>
      </c>
      <c r="U112" s="6">
        <f t="shared" si="11"/>
        <v>8.4166666666666661</v>
      </c>
    </row>
    <row r="113" spans="1:21" x14ac:dyDescent="0.25">
      <c r="A113" s="45" t="s">
        <v>526</v>
      </c>
      <c r="B113" s="58" t="s">
        <v>90</v>
      </c>
      <c r="C113" s="47">
        <v>7.4</v>
      </c>
      <c r="D113" s="49">
        <v>75</v>
      </c>
      <c r="E113" s="49">
        <v>151.5</v>
      </c>
      <c r="F113" s="49">
        <v>151.5</v>
      </c>
      <c r="G113" s="49">
        <v>159</v>
      </c>
      <c r="H113" s="49">
        <v>145.5</v>
      </c>
      <c r="I113" s="49">
        <v>25.5</v>
      </c>
      <c r="J113" s="49">
        <v>24</v>
      </c>
      <c r="K113" s="49">
        <v>18</v>
      </c>
      <c r="L113" s="49">
        <v>25.5</v>
      </c>
      <c r="M113" s="49">
        <v>12</v>
      </c>
      <c r="N113" s="49">
        <v>31.5</v>
      </c>
      <c r="O113" s="49">
        <v>31.5</v>
      </c>
      <c r="P113" s="49">
        <v>28.5</v>
      </c>
      <c r="Q113" s="49">
        <v>28.5</v>
      </c>
      <c r="R113" s="24" t="s">
        <v>745</v>
      </c>
      <c r="S113" s="5">
        <f t="shared" si="9"/>
        <v>222.44594594594594</v>
      </c>
      <c r="T113" s="5">
        <f t="shared" si="10"/>
        <v>1.6216216216216215</v>
      </c>
      <c r="U113" s="6">
        <f t="shared" si="11"/>
        <v>12.625</v>
      </c>
    </row>
    <row r="114" spans="1:21" x14ac:dyDescent="0.25">
      <c r="A114" s="45" t="s">
        <v>527</v>
      </c>
      <c r="B114" s="58" t="s">
        <v>101</v>
      </c>
      <c r="C114" s="51">
        <v>1.2</v>
      </c>
      <c r="D114" s="55">
        <v>65</v>
      </c>
      <c r="E114" s="55">
        <v>24</v>
      </c>
      <c r="F114" s="55">
        <v>25</v>
      </c>
      <c r="G114" s="55">
        <v>23</v>
      </c>
      <c r="H114" s="55">
        <v>23</v>
      </c>
      <c r="I114" s="55">
        <v>12</v>
      </c>
      <c r="J114" s="55">
        <v>11</v>
      </c>
      <c r="K114" s="55">
        <v>14</v>
      </c>
      <c r="L114" s="55">
        <v>15</v>
      </c>
      <c r="M114" s="55">
        <v>0</v>
      </c>
      <c r="N114" s="55">
        <v>14</v>
      </c>
      <c r="O114" s="55">
        <v>20</v>
      </c>
      <c r="P114" s="55">
        <v>6</v>
      </c>
      <c r="Q114" s="55">
        <v>0</v>
      </c>
      <c r="R114" s="24" t="s">
        <v>745</v>
      </c>
      <c r="S114" s="5">
        <f t="shared" si="9"/>
        <v>73.5</v>
      </c>
      <c r="T114" s="5">
        <f t="shared" si="10"/>
        <v>0</v>
      </c>
      <c r="U114" s="6" t="str">
        <f t="shared" si="11"/>
        <v>n/a</v>
      </c>
    </row>
    <row r="115" spans="1:21" x14ac:dyDescent="0.25">
      <c r="A115" s="45" t="s">
        <v>528</v>
      </c>
      <c r="B115" s="58" t="s">
        <v>101</v>
      </c>
      <c r="C115" s="47">
        <v>1.2</v>
      </c>
      <c r="D115" s="49">
        <v>65</v>
      </c>
      <c r="E115" s="49">
        <v>50</v>
      </c>
      <c r="F115" s="49">
        <v>52</v>
      </c>
      <c r="G115" s="49">
        <v>48</v>
      </c>
      <c r="H115" s="49">
        <v>48</v>
      </c>
      <c r="I115" s="49">
        <v>46</v>
      </c>
      <c r="J115" s="49">
        <v>32</v>
      </c>
      <c r="K115" s="49">
        <v>38</v>
      </c>
      <c r="L115" s="49">
        <v>42</v>
      </c>
      <c r="M115" s="49">
        <v>0</v>
      </c>
      <c r="N115" s="49">
        <v>18</v>
      </c>
      <c r="O115" s="49">
        <v>12</v>
      </c>
      <c r="P115" s="49">
        <v>32</v>
      </c>
      <c r="Q115" s="49">
        <v>16</v>
      </c>
      <c r="R115" s="24" t="s">
        <v>745</v>
      </c>
      <c r="S115" s="5">
        <f t="shared" si="9"/>
        <v>201</v>
      </c>
      <c r="T115" s="5">
        <f t="shared" si="10"/>
        <v>0</v>
      </c>
      <c r="U115" s="6" t="str">
        <f t="shared" si="11"/>
        <v>n/a</v>
      </c>
    </row>
    <row r="116" spans="1:21" x14ac:dyDescent="0.25">
      <c r="A116" s="45" t="s">
        <v>529</v>
      </c>
      <c r="B116" s="58" t="s">
        <v>90</v>
      </c>
      <c r="C116" s="51">
        <v>8.8000000000000007</v>
      </c>
      <c r="D116" s="55">
        <v>90</v>
      </c>
      <c r="E116" s="55">
        <v>98</v>
      </c>
      <c r="F116" s="55">
        <v>92</v>
      </c>
      <c r="G116" s="55">
        <v>105</v>
      </c>
      <c r="H116" s="55">
        <v>98</v>
      </c>
      <c r="I116" s="55">
        <v>13</v>
      </c>
      <c r="J116" s="55">
        <v>14</v>
      </c>
      <c r="K116" s="55">
        <v>9</v>
      </c>
      <c r="L116" s="55">
        <v>13</v>
      </c>
      <c r="M116" s="55">
        <v>18</v>
      </c>
      <c r="N116" s="55">
        <v>16</v>
      </c>
      <c r="O116" s="55">
        <v>18</v>
      </c>
      <c r="P116" s="55">
        <v>0</v>
      </c>
      <c r="Q116" s="55">
        <v>0</v>
      </c>
      <c r="R116" s="47" t="s">
        <v>530</v>
      </c>
      <c r="S116" s="5">
        <f t="shared" si="9"/>
        <v>135.47727272727272</v>
      </c>
      <c r="T116" s="5">
        <f t="shared" si="10"/>
        <v>2.0454545454545454</v>
      </c>
      <c r="U116" s="6">
        <f t="shared" si="11"/>
        <v>5.4444444444444446</v>
      </c>
    </row>
    <row r="117" spans="1:21" x14ac:dyDescent="0.25">
      <c r="A117" s="45" t="s">
        <v>531</v>
      </c>
      <c r="B117" s="58" t="s">
        <v>90</v>
      </c>
      <c r="C117" s="47">
        <v>8.8000000000000007</v>
      </c>
      <c r="D117" s="49">
        <v>90</v>
      </c>
      <c r="E117" s="49">
        <v>196</v>
      </c>
      <c r="F117" s="49">
        <v>184</v>
      </c>
      <c r="G117" s="49">
        <v>210</v>
      </c>
      <c r="H117" s="49">
        <v>196</v>
      </c>
      <c r="I117" s="49">
        <v>26</v>
      </c>
      <c r="J117" s="49">
        <v>28</v>
      </c>
      <c r="K117" s="49">
        <v>18</v>
      </c>
      <c r="L117" s="49">
        <v>26</v>
      </c>
      <c r="M117" s="49">
        <v>18</v>
      </c>
      <c r="N117" s="49">
        <v>32</v>
      </c>
      <c r="O117" s="49">
        <v>36</v>
      </c>
      <c r="P117" s="49">
        <v>0</v>
      </c>
      <c r="Q117" s="49">
        <v>0</v>
      </c>
      <c r="R117" s="47" t="s">
        <v>530</v>
      </c>
      <c r="S117" s="5">
        <f t="shared" si="9"/>
        <v>270.95454545454544</v>
      </c>
      <c r="T117" s="5">
        <f t="shared" si="10"/>
        <v>2.0454545454545454</v>
      </c>
      <c r="U117" s="6">
        <f t="shared" si="11"/>
        <v>10.888888888888889</v>
      </c>
    </row>
    <row r="118" spans="1:21" x14ac:dyDescent="0.25">
      <c r="A118" s="45" t="s">
        <v>532</v>
      </c>
      <c r="B118" s="58" t="s">
        <v>101</v>
      </c>
      <c r="C118" s="51">
        <v>0.9</v>
      </c>
      <c r="D118" s="55">
        <v>55</v>
      </c>
      <c r="E118" s="55">
        <v>32</v>
      </c>
      <c r="F118" s="55">
        <v>34</v>
      </c>
      <c r="G118" s="55">
        <v>30</v>
      </c>
      <c r="H118" s="55">
        <v>30</v>
      </c>
      <c r="I118" s="55">
        <v>29</v>
      </c>
      <c r="J118" s="55">
        <v>21</v>
      </c>
      <c r="K118" s="55">
        <v>18</v>
      </c>
      <c r="L118" s="55">
        <v>21</v>
      </c>
      <c r="M118" s="55">
        <v>0</v>
      </c>
      <c r="N118" s="55">
        <v>36</v>
      </c>
      <c r="O118" s="55">
        <v>23</v>
      </c>
      <c r="P118" s="55">
        <v>20</v>
      </c>
      <c r="Q118" s="55">
        <v>24</v>
      </c>
      <c r="R118" s="24" t="s">
        <v>745</v>
      </c>
      <c r="S118" s="5">
        <f t="shared" si="9"/>
        <v>123.33333333333333</v>
      </c>
      <c r="T118" s="5">
        <f t="shared" si="10"/>
        <v>0</v>
      </c>
      <c r="U118" s="6" t="str">
        <f t="shared" si="11"/>
        <v>n/a</v>
      </c>
    </row>
    <row r="119" spans="1:21" x14ac:dyDescent="0.25">
      <c r="A119" s="45" t="s">
        <v>533</v>
      </c>
      <c r="B119" s="58" t="s">
        <v>101</v>
      </c>
      <c r="C119" s="47">
        <v>0.9</v>
      </c>
      <c r="D119" s="49">
        <v>55</v>
      </c>
      <c r="E119" s="49">
        <v>48</v>
      </c>
      <c r="F119" s="49">
        <v>51</v>
      </c>
      <c r="G119" s="49">
        <v>45</v>
      </c>
      <c r="H119" s="49">
        <v>45</v>
      </c>
      <c r="I119" s="49">
        <v>43.5</v>
      </c>
      <c r="J119" s="49">
        <v>31.5</v>
      </c>
      <c r="K119" s="49">
        <v>27</v>
      </c>
      <c r="L119" s="49">
        <v>31.5</v>
      </c>
      <c r="M119" s="49">
        <v>0</v>
      </c>
      <c r="N119" s="49">
        <v>54</v>
      </c>
      <c r="O119" s="49">
        <v>34.5</v>
      </c>
      <c r="P119" s="49">
        <v>30</v>
      </c>
      <c r="Q119" s="49">
        <v>36</v>
      </c>
      <c r="R119" s="24" t="s">
        <v>745</v>
      </c>
      <c r="S119" s="5">
        <f t="shared" si="9"/>
        <v>185</v>
      </c>
      <c r="T119" s="5">
        <f t="shared" si="10"/>
        <v>0</v>
      </c>
      <c r="U119" s="6" t="str">
        <f t="shared" si="11"/>
        <v>n/a</v>
      </c>
    </row>
    <row r="120" spans="1:21" x14ac:dyDescent="0.25">
      <c r="A120" s="45" t="s">
        <v>764</v>
      </c>
      <c r="B120" s="58" t="s">
        <v>121</v>
      </c>
      <c r="C120" s="51">
        <v>0.8</v>
      </c>
      <c r="D120" s="55">
        <v>35</v>
      </c>
      <c r="E120" s="55">
        <v>27</v>
      </c>
      <c r="F120" s="55">
        <v>30</v>
      </c>
      <c r="G120" s="55">
        <v>26</v>
      </c>
      <c r="H120" s="55">
        <v>26</v>
      </c>
      <c r="I120" s="55">
        <v>14</v>
      </c>
      <c r="J120" s="55">
        <v>9</v>
      </c>
      <c r="K120" s="55">
        <v>14</v>
      </c>
      <c r="L120" s="55">
        <v>12</v>
      </c>
      <c r="M120" s="55">
        <v>0</v>
      </c>
      <c r="N120" s="55">
        <v>26</v>
      </c>
      <c r="O120" s="55">
        <v>11</v>
      </c>
      <c r="P120" s="55">
        <v>15</v>
      </c>
      <c r="Q120" s="55">
        <v>16</v>
      </c>
      <c r="R120" s="24" t="s">
        <v>745</v>
      </c>
      <c r="S120" s="5">
        <f t="shared" si="9"/>
        <v>79</v>
      </c>
      <c r="T120" s="5">
        <f t="shared" si="10"/>
        <v>0</v>
      </c>
      <c r="U120" s="6" t="str">
        <f t="shared" si="11"/>
        <v>n/a</v>
      </c>
    </row>
    <row r="121" spans="1:21" x14ac:dyDescent="0.25">
      <c r="A121" s="45" t="s">
        <v>765</v>
      </c>
      <c r="B121" s="58" t="s">
        <v>121</v>
      </c>
      <c r="C121" s="47">
        <v>0.8</v>
      </c>
      <c r="D121" s="49">
        <v>35</v>
      </c>
      <c r="E121" s="49">
        <v>40.5</v>
      </c>
      <c r="F121" s="49">
        <v>45</v>
      </c>
      <c r="G121" s="49">
        <v>39</v>
      </c>
      <c r="H121" s="49">
        <v>39</v>
      </c>
      <c r="I121" s="49">
        <v>21</v>
      </c>
      <c r="J121" s="49">
        <v>13.5</v>
      </c>
      <c r="K121" s="49">
        <v>21</v>
      </c>
      <c r="L121" s="49">
        <v>18</v>
      </c>
      <c r="M121" s="49">
        <v>0</v>
      </c>
      <c r="N121" s="49">
        <v>39</v>
      </c>
      <c r="O121" s="49">
        <v>16.5</v>
      </c>
      <c r="P121" s="49">
        <v>22.5</v>
      </c>
      <c r="Q121" s="49">
        <v>24</v>
      </c>
      <c r="R121" s="24" t="s">
        <v>745</v>
      </c>
      <c r="S121" s="5">
        <f t="shared" si="9"/>
        <v>118.5</v>
      </c>
      <c r="T121" s="5">
        <f t="shared" si="10"/>
        <v>0</v>
      </c>
      <c r="U121" s="6" t="str">
        <f t="shared" si="11"/>
        <v>n/a</v>
      </c>
    </row>
    <row r="122" spans="1:21" x14ac:dyDescent="0.25">
      <c r="A122" s="45" t="s">
        <v>534</v>
      </c>
      <c r="B122" s="58" t="s">
        <v>90</v>
      </c>
      <c r="C122" s="47">
        <v>9.4</v>
      </c>
      <c r="D122" s="49">
        <v>45</v>
      </c>
      <c r="E122" s="49">
        <v>84</v>
      </c>
      <c r="F122" s="49">
        <v>78</v>
      </c>
      <c r="G122" s="49">
        <v>90</v>
      </c>
      <c r="H122" s="49">
        <v>84</v>
      </c>
      <c r="I122" s="49">
        <v>12</v>
      </c>
      <c r="J122" s="49">
        <v>13</v>
      </c>
      <c r="K122" s="49">
        <v>10</v>
      </c>
      <c r="L122" s="49">
        <v>12</v>
      </c>
      <c r="M122" s="49">
        <v>18</v>
      </c>
      <c r="N122" s="49">
        <v>7</v>
      </c>
      <c r="O122" s="49">
        <v>21</v>
      </c>
      <c r="P122" s="49">
        <v>0</v>
      </c>
      <c r="Q122" s="49">
        <v>0</v>
      </c>
      <c r="R122" s="24" t="s">
        <v>749</v>
      </c>
      <c r="S122" s="5">
        <f t="shared" si="9"/>
        <v>120.27659574468085</v>
      </c>
      <c r="T122" s="5">
        <f t="shared" si="10"/>
        <v>1.9148936170212765</v>
      </c>
      <c r="U122" s="6">
        <f t="shared" si="11"/>
        <v>4.666666666666667</v>
      </c>
    </row>
    <row r="123" spans="1:21" x14ac:dyDescent="0.25">
      <c r="A123" s="45" t="s">
        <v>535</v>
      </c>
      <c r="B123" s="58" t="s">
        <v>90</v>
      </c>
      <c r="C123" s="47">
        <v>9.4</v>
      </c>
      <c r="D123" s="49">
        <v>45</v>
      </c>
      <c r="E123" s="49">
        <v>168</v>
      </c>
      <c r="F123" s="49">
        <v>156</v>
      </c>
      <c r="G123" s="49">
        <v>180</v>
      </c>
      <c r="H123" s="49">
        <v>168</v>
      </c>
      <c r="I123" s="49">
        <v>24</v>
      </c>
      <c r="J123" s="49">
        <v>26</v>
      </c>
      <c r="K123" s="49">
        <v>20</v>
      </c>
      <c r="L123" s="49">
        <v>24</v>
      </c>
      <c r="M123" s="49">
        <v>18</v>
      </c>
      <c r="N123" s="49">
        <v>14</v>
      </c>
      <c r="O123" s="49">
        <v>42</v>
      </c>
      <c r="P123" s="49">
        <v>0</v>
      </c>
      <c r="Q123" s="49">
        <v>0</v>
      </c>
      <c r="R123" s="24" t="s">
        <v>749</v>
      </c>
      <c r="S123" s="5">
        <f t="shared" si="9"/>
        <v>240.55319148936169</v>
      </c>
      <c r="T123" s="5">
        <f t="shared" si="10"/>
        <v>1.9148936170212765</v>
      </c>
      <c r="U123" s="6">
        <f t="shared" si="11"/>
        <v>9.3333333333333339</v>
      </c>
    </row>
    <row r="124" spans="1:21" x14ac:dyDescent="0.25">
      <c r="A124" s="45" t="s">
        <v>536</v>
      </c>
      <c r="B124" s="58" t="s">
        <v>90</v>
      </c>
      <c r="C124" s="47">
        <v>8.1999999999999993</v>
      </c>
      <c r="D124" s="49">
        <v>20</v>
      </c>
      <c r="E124" s="49">
        <v>91</v>
      </c>
      <c r="F124" s="49">
        <v>85</v>
      </c>
      <c r="G124" s="49">
        <v>94</v>
      </c>
      <c r="H124" s="49">
        <v>91</v>
      </c>
      <c r="I124" s="49">
        <v>10</v>
      </c>
      <c r="J124" s="49">
        <v>10</v>
      </c>
      <c r="K124" s="49">
        <v>8</v>
      </c>
      <c r="L124" s="49">
        <v>10</v>
      </c>
      <c r="M124" s="49">
        <v>16</v>
      </c>
      <c r="N124" s="49">
        <v>8</v>
      </c>
      <c r="O124" s="49">
        <v>17</v>
      </c>
      <c r="P124" s="49">
        <v>0</v>
      </c>
      <c r="Q124" s="49"/>
      <c r="R124" s="24" t="s">
        <v>745</v>
      </c>
      <c r="S124" s="5">
        <f t="shared" si="9"/>
        <v>120.21951219512195</v>
      </c>
      <c r="T124" s="5">
        <f t="shared" si="10"/>
        <v>1.9512195121951221</v>
      </c>
      <c r="U124" s="6">
        <f t="shared" si="11"/>
        <v>5.6875</v>
      </c>
    </row>
    <row r="125" spans="1:21" x14ac:dyDescent="0.25">
      <c r="A125" s="45" t="s">
        <v>537</v>
      </c>
      <c r="B125" s="58" t="s">
        <v>90</v>
      </c>
      <c r="C125" s="47">
        <v>8.1999999999999993</v>
      </c>
      <c r="D125" s="49">
        <v>20</v>
      </c>
      <c r="E125" s="49">
        <v>182</v>
      </c>
      <c r="F125" s="49">
        <v>170</v>
      </c>
      <c r="G125" s="49">
        <v>188</v>
      </c>
      <c r="H125" s="49">
        <v>182</v>
      </c>
      <c r="I125" s="49">
        <v>20</v>
      </c>
      <c r="J125" s="49">
        <v>20</v>
      </c>
      <c r="K125" s="49">
        <v>16</v>
      </c>
      <c r="L125" s="49">
        <v>20</v>
      </c>
      <c r="M125" s="49">
        <v>16</v>
      </c>
      <c r="N125" s="49">
        <v>16</v>
      </c>
      <c r="O125" s="49">
        <v>34</v>
      </c>
      <c r="P125" s="49">
        <v>0</v>
      </c>
      <c r="Q125" s="49">
        <v>0</v>
      </c>
      <c r="R125" s="24" t="s">
        <v>745</v>
      </c>
      <c r="S125" s="5">
        <f t="shared" si="9"/>
        <v>240.4390243902439</v>
      </c>
      <c r="T125" s="5">
        <f t="shared" si="10"/>
        <v>1.9512195121951221</v>
      </c>
      <c r="U125" s="6">
        <f t="shared" si="11"/>
        <v>11.375</v>
      </c>
    </row>
    <row r="126" spans="1:21" x14ac:dyDescent="0.25">
      <c r="A126" s="45" t="s">
        <v>538</v>
      </c>
      <c r="B126" s="58" t="s">
        <v>104</v>
      </c>
      <c r="C126" s="47">
        <v>3.5</v>
      </c>
      <c r="D126" s="49">
        <v>70</v>
      </c>
      <c r="E126" s="49">
        <v>38</v>
      </c>
      <c r="F126" s="49">
        <v>40</v>
      </c>
      <c r="G126" s="49">
        <v>38</v>
      </c>
      <c r="H126" s="49">
        <v>38</v>
      </c>
      <c r="I126" s="49">
        <v>13</v>
      </c>
      <c r="J126" s="49">
        <v>8</v>
      </c>
      <c r="K126" s="49">
        <v>16</v>
      </c>
      <c r="L126" s="49">
        <v>13</v>
      </c>
      <c r="M126" s="49">
        <v>0</v>
      </c>
      <c r="N126" s="49">
        <v>14</v>
      </c>
      <c r="O126" s="49">
        <v>12</v>
      </c>
      <c r="P126" s="49">
        <v>0</v>
      </c>
      <c r="Q126" s="49">
        <v>0</v>
      </c>
      <c r="R126" s="24" t="s">
        <v>745</v>
      </c>
      <c r="S126" s="5">
        <f t="shared" si="9"/>
        <v>78.714285714285708</v>
      </c>
      <c r="T126" s="5">
        <f t="shared" si="10"/>
        <v>0</v>
      </c>
      <c r="U126" s="6" t="str">
        <f t="shared" si="11"/>
        <v>n/a</v>
      </c>
    </row>
    <row r="127" spans="1:21" x14ac:dyDescent="0.25">
      <c r="A127" s="45" t="s">
        <v>539</v>
      </c>
      <c r="B127" s="58" t="s">
        <v>104</v>
      </c>
      <c r="C127" s="47">
        <v>3.5</v>
      </c>
      <c r="D127" s="49">
        <v>70</v>
      </c>
      <c r="E127" s="49">
        <v>57</v>
      </c>
      <c r="F127" s="49">
        <v>60</v>
      </c>
      <c r="G127" s="49">
        <v>57</v>
      </c>
      <c r="H127" s="49">
        <v>57</v>
      </c>
      <c r="I127" s="49">
        <v>19.5</v>
      </c>
      <c r="J127" s="49">
        <v>12</v>
      </c>
      <c r="K127" s="49">
        <v>24</v>
      </c>
      <c r="L127" s="49">
        <v>19.5</v>
      </c>
      <c r="M127" s="49">
        <v>0</v>
      </c>
      <c r="N127" s="49">
        <v>21</v>
      </c>
      <c r="O127" s="49">
        <v>18</v>
      </c>
      <c r="P127" s="49">
        <v>0</v>
      </c>
      <c r="Q127" s="49">
        <v>0</v>
      </c>
      <c r="R127" s="24" t="s">
        <v>745</v>
      </c>
      <c r="S127" s="5">
        <f t="shared" si="9"/>
        <v>118.07142857142857</v>
      </c>
      <c r="T127" s="5">
        <f t="shared" si="10"/>
        <v>0</v>
      </c>
      <c r="U127" s="6" t="str">
        <f t="shared" si="11"/>
        <v>n/a</v>
      </c>
    </row>
    <row r="128" spans="1:21" x14ac:dyDescent="0.25">
      <c r="A128" s="45" t="s">
        <v>540</v>
      </c>
      <c r="B128" s="58" t="s">
        <v>101</v>
      </c>
      <c r="C128" s="47">
        <v>1.8</v>
      </c>
      <c r="D128" s="49">
        <v>45</v>
      </c>
      <c r="E128" s="49">
        <v>12</v>
      </c>
      <c r="F128" s="49">
        <v>13</v>
      </c>
      <c r="G128" s="49">
        <v>11</v>
      </c>
      <c r="H128" s="49">
        <v>11</v>
      </c>
      <c r="I128" s="49">
        <v>5</v>
      </c>
      <c r="J128" s="49">
        <v>6</v>
      </c>
      <c r="K128" s="49">
        <v>7</v>
      </c>
      <c r="L128" s="49">
        <v>5</v>
      </c>
      <c r="M128" s="49">
        <v>0</v>
      </c>
      <c r="N128" s="49">
        <v>9</v>
      </c>
      <c r="O128" s="49">
        <v>7</v>
      </c>
      <c r="P128" s="49">
        <v>0</v>
      </c>
      <c r="Q128" s="49">
        <v>0</v>
      </c>
      <c r="R128" s="24" t="s">
        <v>745</v>
      </c>
      <c r="S128" s="5">
        <f t="shared" si="9"/>
        <v>32.777777777777779</v>
      </c>
      <c r="T128" s="5">
        <f t="shared" si="10"/>
        <v>0</v>
      </c>
      <c r="U128" s="6" t="str">
        <f t="shared" si="11"/>
        <v>n/a</v>
      </c>
    </row>
    <row r="129" spans="1:21" x14ac:dyDescent="0.25">
      <c r="A129" s="45" t="s">
        <v>541</v>
      </c>
      <c r="B129" s="58" t="s">
        <v>101</v>
      </c>
      <c r="C129" s="47">
        <v>1.8</v>
      </c>
      <c r="D129" s="49">
        <v>45</v>
      </c>
      <c r="E129" s="49">
        <v>24</v>
      </c>
      <c r="F129" s="49">
        <v>26</v>
      </c>
      <c r="G129" s="49">
        <v>22</v>
      </c>
      <c r="H129" s="49">
        <v>22</v>
      </c>
      <c r="I129" s="49">
        <v>10</v>
      </c>
      <c r="J129" s="49">
        <v>12</v>
      </c>
      <c r="K129" s="49">
        <v>14</v>
      </c>
      <c r="L129" s="49">
        <v>10</v>
      </c>
      <c r="M129" s="49">
        <v>0</v>
      </c>
      <c r="N129" s="49">
        <v>18</v>
      </c>
      <c r="O129" s="49">
        <v>14</v>
      </c>
      <c r="P129" s="49">
        <v>0</v>
      </c>
      <c r="Q129" s="49">
        <v>0</v>
      </c>
      <c r="R129" s="24" t="s">
        <v>745</v>
      </c>
      <c r="S129" s="5">
        <f t="shared" si="9"/>
        <v>65.555555555555557</v>
      </c>
      <c r="T129" s="5">
        <f t="shared" si="10"/>
        <v>0</v>
      </c>
      <c r="U129" s="6" t="str">
        <f t="shared" si="11"/>
        <v>n/a</v>
      </c>
    </row>
    <row r="130" spans="1:21" x14ac:dyDescent="0.25">
      <c r="A130" s="45" t="s">
        <v>779</v>
      </c>
      <c r="B130" s="58" t="s">
        <v>104</v>
      </c>
      <c r="C130" s="47">
        <v>4.8</v>
      </c>
      <c r="D130" s="49">
        <v>55</v>
      </c>
      <c r="E130" s="49">
        <v>55</v>
      </c>
      <c r="F130" s="49">
        <v>57</v>
      </c>
      <c r="G130" s="49">
        <v>50</v>
      </c>
      <c r="H130" s="49">
        <v>21</v>
      </c>
      <c r="I130" s="49">
        <v>35</v>
      </c>
      <c r="J130" s="49">
        <v>35</v>
      </c>
      <c r="K130" s="49">
        <v>19</v>
      </c>
      <c r="L130" s="49">
        <v>25</v>
      </c>
      <c r="M130" s="49">
        <v>0</v>
      </c>
      <c r="N130" s="49">
        <v>11</v>
      </c>
      <c r="O130" s="49">
        <v>9</v>
      </c>
      <c r="P130" s="49">
        <v>22</v>
      </c>
      <c r="Q130" s="49">
        <v>29</v>
      </c>
      <c r="R130" s="24" t="s">
        <v>781</v>
      </c>
      <c r="S130" s="5">
        <f t="shared" si="9"/>
        <v>149.20833333333334</v>
      </c>
      <c r="T130" s="5">
        <f t="shared" si="10"/>
        <v>0</v>
      </c>
      <c r="U130" s="6" t="str">
        <f t="shared" si="11"/>
        <v>n/a</v>
      </c>
    </row>
    <row r="131" spans="1:21" x14ac:dyDescent="0.25">
      <c r="A131" s="45" t="s">
        <v>780</v>
      </c>
      <c r="B131" s="58" t="s">
        <v>104</v>
      </c>
      <c r="C131" s="47">
        <v>4.8</v>
      </c>
      <c r="D131" s="49">
        <v>55</v>
      </c>
      <c r="E131" s="49">
        <v>82.5</v>
      </c>
      <c r="F131" s="49">
        <v>85.5</v>
      </c>
      <c r="G131" s="49">
        <v>75</v>
      </c>
      <c r="H131" s="49">
        <v>31.5</v>
      </c>
      <c r="I131" s="49">
        <v>52.5</v>
      </c>
      <c r="J131" s="49">
        <v>52.5</v>
      </c>
      <c r="K131" s="49">
        <v>28.5</v>
      </c>
      <c r="L131" s="49">
        <v>37.5</v>
      </c>
      <c r="M131" s="49">
        <v>0</v>
      </c>
      <c r="N131" s="49">
        <v>16.5</v>
      </c>
      <c r="O131" s="49">
        <v>13.5</v>
      </c>
      <c r="P131" s="49">
        <v>33</v>
      </c>
      <c r="Q131" s="49">
        <v>43.5</v>
      </c>
      <c r="R131" s="24" t="s">
        <v>781</v>
      </c>
      <c r="S131" s="5">
        <f t="shared" si="9"/>
        <v>223.8125</v>
      </c>
      <c r="T131" s="5">
        <f t="shared" ref="T131:T162" si="12">M131/C131</f>
        <v>0</v>
      </c>
      <c r="U131" s="6" t="str">
        <f t="shared" ref="U131:U162" si="13">IFERROR(E131/M131,"n/a")</f>
        <v>n/a</v>
      </c>
    </row>
    <row r="132" spans="1:21" x14ac:dyDescent="0.25">
      <c r="A132" s="45" t="s">
        <v>542</v>
      </c>
      <c r="B132" s="58" t="s">
        <v>101</v>
      </c>
      <c r="C132" s="47">
        <v>0.9</v>
      </c>
      <c r="D132" s="49">
        <v>50</v>
      </c>
      <c r="E132" s="49">
        <v>17</v>
      </c>
      <c r="F132" s="49">
        <v>18</v>
      </c>
      <c r="G132" s="49">
        <v>17</v>
      </c>
      <c r="H132" s="49">
        <v>17</v>
      </c>
      <c r="I132" s="49">
        <v>11</v>
      </c>
      <c r="J132" s="49">
        <v>10</v>
      </c>
      <c r="K132" s="49">
        <v>15</v>
      </c>
      <c r="L132" s="49">
        <v>12</v>
      </c>
      <c r="M132" s="49">
        <v>0</v>
      </c>
      <c r="N132" s="49">
        <v>7</v>
      </c>
      <c r="O132" s="49">
        <v>7</v>
      </c>
      <c r="P132" s="49">
        <v>8</v>
      </c>
      <c r="Q132" s="49">
        <v>8</v>
      </c>
      <c r="R132" s="24" t="s">
        <v>745</v>
      </c>
      <c r="S132" s="5">
        <f t="shared" ref="S132:S177" si="14">(E132+I132+J132+K132)+L132/C132</f>
        <v>66.333333333333329</v>
      </c>
      <c r="T132" s="5">
        <f t="shared" si="12"/>
        <v>0</v>
      </c>
      <c r="U132" s="6" t="str">
        <f t="shared" si="13"/>
        <v>n/a</v>
      </c>
    </row>
    <row r="133" spans="1:21" x14ac:dyDescent="0.25">
      <c r="A133" s="45" t="s">
        <v>543</v>
      </c>
      <c r="B133" s="58" t="s">
        <v>101</v>
      </c>
      <c r="C133" s="47">
        <v>0.9</v>
      </c>
      <c r="D133" s="49">
        <v>50</v>
      </c>
      <c r="E133" s="49">
        <v>34</v>
      </c>
      <c r="F133" s="49">
        <v>36</v>
      </c>
      <c r="G133" s="49">
        <v>34</v>
      </c>
      <c r="H133" s="49">
        <v>34</v>
      </c>
      <c r="I133" s="49">
        <v>22</v>
      </c>
      <c r="J133" s="49">
        <v>20</v>
      </c>
      <c r="K133" s="49">
        <v>30</v>
      </c>
      <c r="L133" s="49">
        <v>24</v>
      </c>
      <c r="M133" s="49">
        <v>0</v>
      </c>
      <c r="N133" s="49">
        <v>14</v>
      </c>
      <c r="O133" s="49">
        <v>14</v>
      </c>
      <c r="P133" s="49">
        <v>16</v>
      </c>
      <c r="Q133" s="49">
        <v>16</v>
      </c>
      <c r="R133" s="24" t="s">
        <v>745</v>
      </c>
      <c r="S133" s="5">
        <f t="shared" si="14"/>
        <v>132.66666666666666</v>
      </c>
      <c r="T133" s="5">
        <f t="shared" si="12"/>
        <v>0</v>
      </c>
      <c r="U133" s="6" t="str">
        <f t="shared" si="13"/>
        <v>n/a</v>
      </c>
    </row>
    <row r="134" spans="1:21" x14ac:dyDescent="0.25">
      <c r="A134" s="45" t="s">
        <v>544</v>
      </c>
      <c r="B134" s="58" t="s">
        <v>808</v>
      </c>
      <c r="C134" s="51">
        <v>1</v>
      </c>
      <c r="D134" s="55">
        <v>25</v>
      </c>
      <c r="E134" s="55">
        <v>5</v>
      </c>
      <c r="F134" s="55">
        <v>6</v>
      </c>
      <c r="G134" s="55">
        <v>5</v>
      </c>
      <c r="H134" s="55">
        <v>5</v>
      </c>
      <c r="I134" s="55">
        <v>5</v>
      </c>
      <c r="J134" s="55">
        <v>5</v>
      </c>
      <c r="K134" s="55">
        <v>7</v>
      </c>
      <c r="L134" s="55">
        <v>6</v>
      </c>
      <c r="M134" s="55">
        <v>0</v>
      </c>
      <c r="N134" s="55">
        <v>6</v>
      </c>
      <c r="O134" s="55">
        <v>4</v>
      </c>
      <c r="P134" s="55">
        <v>0</v>
      </c>
      <c r="Q134" s="55">
        <v>0</v>
      </c>
      <c r="R134" s="24" t="s">
        <v>745</v>
      </c>
      <c r="S134" s="5">
        <f t="shared" si="14"/>
        <v>28</v>
      </c>
      <c r="T134" s="5">
        <f t="shared" si="12"/>
        <v>0</v>
      </c>
      <c r="U134" s="6" t="str">
        <f t="shared" si="13"/>
        <v>n/a</v>
      </c>
    </row>
    <row r="135" spans="1:21" x14ac:dyDescent="0.25">
      <c r="A135" s="45" t="s">
        <v>545</v>
      </c>
      <c r="B135" s="58" t="s">
        <v>808</v>
      </c>
      <c r="C135" s="47">
        <v>1</v>
      </c>
      <c r="D135" s="49">
        <v>25</v>
      </c>
      <c r="E135" s="49">
        <v>10</v>
      </c>
      <c r="F135" s="49">
        <v>12</v>
      </c>
      <c r="G135" s="49">
        <v>10</v>
      </c>
      <c r="H135" s="49">
        <v>10</v>
      </c>
      <c r="I135" s="49">
        <v>10</v>
      </c>
      <c r="J135" s="49">
        <v>10</v>
      </c>
      <c r="K135" s="49">
        <v>14</v>
      </c>
      <c r="L135" s="49">
        <v>12</v>
      </c>
      <c r="M135" s="49">
        <v>0</v>
      </c>
      <c r="N135" s="49">
        <v>12</v>
      </c>
      <c r="O135" s="49">
        <v>8</v>
      </c>
      <c r="P135" s="49">
        <v>0</v>
      </c>
      <c r="Q135" s="49">
        <v>0</v>
      </c>
      <c r="R135" s="24" t="s">
        <v>745</v>
      </c>
      <c r="S135" s="5">
        <f t="shared" si="14"/>
        <v>56</v>
      </c>
      <c r="T135" s="5">
        <f t="shared" si="12"/>
        <v>0</v>
      </c>
      <c r="U135" s="6" t="str">
        <f t="shared" si="13"/>
        <v>n/a</v>
      </c>
    </row>
    <row r="136" spans="1:21" x14ac:dyDescent="0.25">
      <c r="A136" s="45" t="s">
        <v>546</v>
      </c>
      <c r="B136" s="58" t="s">
        <v>101</v>
      </c>
      <c r="C136" s="47">
        <v>1.8</v>
      </c>
      <c r="D136" s="49">
        <v>55</v>
      </c>
      <c r="E136" s="49">
        <v>29</v>
      </c>
      <c r="F136" s="49">
        <v>28</v>
      </c>
      <c r="G136" s="49">
        <v>29</v>
      </c>
      <c r="H136" s="49">
        <v>29</v>
      </c>
      <c r="I136" s="49">
        <v>9</v>
      </c>
      <c r="J136" s="49">
        <v>11</v>
      </c>
      <c r="K136" s="49">
        <v>10</v>
      </c>
      <c r="L136" s="49">
        <v>12</v>
      </c>
      <c r="M136" s="49">
        <v>0</v>
      </c>
      <c r="N136" s="49">
        <v>11</v>
      </c>
      <c r="O136" s="49">
        <v>10</v>
      </c>
      <c r="P136" s="49">
        <v>0</v>
      </c>
      <c r="Q136" s="49">
        <v>0</v>
      </c>
      <c r="R136" s="24" t="s">
        <v>745</v>
      </c>
      <c r="S136" s="5">
        <f t="shared" si="14"/>
        <v>65.666666666666671</v>
      </c>
      <c r="T136" s="5">
        <f t="shared" si="12"/>
        <v>0</v>
      </c>
      <c r="U136" s="6" t="str">
        <f t="shared" si="13"/>
        <v>n/a</v>
      </c>
    </row>
    <row r="137" spans="1:21" x14ac:dyDescent="0.25">
      <c r="A137" s="45" t="s">
        <v>547</v>
      </c>
      <c r="B137" s="58" t="s">
        <v>101</v>
      </c>
      <c r="C137" s="47">
        <v>1.8</v>
      </c>
      <c r="D137" s="49">
        <v>55</v>
      </c>
      <c r="E137" s="49">
        <v>58</v>
      </c>
      <c r="F137" s="49">
        <v>56</v>
      </c>
      <c r="G137" s="49">
        <v>58</v>
      </c>
      <c r="H137" s="49">
        <v>58</v>
      </c>
      <c r="I137" s="49">
        <v>18</v>
      </c>
      <c r="J137" s="49">
        <v>22</v>
      </c>
      <c r="K137" s="49">
        <v>20</v>
      </c>
      <c r="L137" s="49">
        <v>24</v>
      </c>
      <c r="M137" s="49">
        <v>0</v>
      </c>
      <c r="N137" s="49">
        <v>22</v>
      </c>
      <c r="O137" s="49">
        <v>20</v>
      </c>
      <c r="P137" s="49">
        <v>0</v>
      </c>
      <c r="Q137" s="49">
        <v>0</v>
      </c>
      <c r="R137" s="24" t="s">
        <v>745</v>
      </c>
      <c r="S137" s="5">
        <f t="shared" si="14"/>
        <v>131.33333333333334</v>
      </c>
      <c r="T137" s="5">
        <f t="shared" si="12"/>
        <v>0</v>
      </c>
      <c r="U137" s="6" t="str">
        <f t="shared" si="13"/>
        <v>n/a</v>
      </c>
    </row>
    <row r="138" spans="1:21" x14ac:dyDescent="0.25">
      <c r="A138" s="45" t="s">
        <v>548</v>
      </c>
      <c r="B138" s="58" t="s">
        <v>90</v>
      </c>
      <c r="C138" s="47">
        <v>3.8</v>
      </c>
      <c r="D138" s="49">
        <v>70</v>
      </c>
      <c r="E138" s="49">
        <v>32</v>
      </c>
      <c r="F138" s="49">
        <v>31</v>
      </c>
      <c r="G138" s="49">
        <v>34</v>
      </c>
      <c r="H138" s="49">
        <v>33</v>
      </c>
      <c r="I138" s="49">
        <v>10</v>
      </c>
      <c r="J138" s="49">
        <v>10</v>
      </c>
      <c r="K138" s="49">
        <v>7</v>
      </c>
      <c r="L138" s="49">
        <v>10</v>
      </c>
      <c r="M138" s="49">
        <v>6</v>
      </c>
      <c r="N138" s="49">
        <v>9</v>
      </c>
      <c r="O138" s="49">
        <v>10</v>
      </c>
      <c r="P138" s="49">
        <v>0</v>
      </c>
      <c r="Q138" s="49">
        <v>0</v>
      </c>
      <c r="R138" s="24" t="s">
        <v>745</v>
      </c>
      <c r="S138" s="5">
        <f t="shared" si="14"/>
        <v>61.631578947368425</v>
      </c>
      <c r="T138" s="5">
        <f t="shared" si="12"/>
        <v>1.5789473684210527</v>
      </c>
      <c r="U138" s="6">
        <f t="shared" si="13"/>
        <v>5.333333333333333</v>
      </c>
    </row>
    <row r="139" spans="1:21" x14ac:dyDescent="0.25">
      <c r="A139" s="45" t="s">
        <v>549</v>
      </c>
      <c r="B139" s="58" t="s">
        <v>90</v>
      </c>
      <c r="C139" s="47">
        <v>3.8</v>
      </c>
      <c r="D139" s="49">
        <v>70</v>
      </c>
      <c r="E139" s="49">
        <v>64</v>
      </c>
      <c r="F139" s="49">
        <v>62</v>
      </c>
      <c r="G139" s="49">
        <v>68</v>
      </c>
      <c r="H139" s="49">
        <v>66</v>
      </c>
      <c r="I139" s="49">
        <v>20</v>
      </c>
      <c r="J139" s="49">
        <v>20</v>
      </c>
      <c r="K139" s="49">
        <v>14</v>
      </c>
      <c r="L139" s="49">
        <v>20</v>
      </c>
      <c r="M139" s="49">
        <v>6</v>
      </c>
      <c r="N139" s="49">
        <v>18</v>
      </c>
      <c r="O139" s="49">
        <v>20</v>
      </c>
      <c r="P139" s="49">
        <v>0</v>
      </c>
      <c r="Q139" s="49">
        <v>0</v>
      </c>
      <c r="R139" s="24" t="s">
        <v>745</v>
      </c>
      <c r="S139" s="5">
        <f t="shared" si="14"/>
        <v>123.26315789473685</v>
      </c>
      <c r="T139" s="5">
        <f t="shared" si="12"/>
        <v>1.5789473684210527</v>
      </c>
      <c r="U139" s="6">
        <f t="shared" si="13"/>
        <v>10.666666666666666</v>
      </c>
    </row>
    <row r="140" spans="1:21" x14ac:dyDescent="0.25">
      <c r="A140" s="45" t="s">
        <v>550</v>
      </c>
      <c r="B140" s="58" t="s">
        <v>90</v>
      </c>
      <c r="C140" s="51">
        <v>6.1</v>
      </c>
      <c r="D140" s="55">
        <v>75</v>
      </c>
      <c r="E140" s="55">
        <v>55</v>
      </c>
      <c r="F140" s="55">
        <v>48</v>
      </c>
      <c r="G140" s="55">
        <v>61</v>
      </c>
      <c r="H140" s="55">
        <v>57</v>
      </c>
      <c r="I140" s="55">
        <v>12</v>
      </c>
      <c r="J140" s="55">
        <v>16</v>
      </c>
      <c r="K140" s="55">
        <v>9</v>
      </c>
      <c r="L140" s="55">
        <v>12</v>
      </c>
      <c r="M140" s="55">
        <v>10</v>
      </c>
      <c r="N140" s="55">
        <v>7</v>
      </c>
      <c r="O140" s="55">
        <v>16</v>
      </c>
      <c r="P140" s="49"/>
      <c r="Q140" s="49"/>
      <c r="R140" s="24" t="s">
        <v>745</v>
      </c>
      <c r="S140" s="5">
        <f t="shared" si="14"/>
        <v>93.967213114754102</v>
      </c>
      <c r="T140" s="5">
        <f t="shared" si="12"/>
        <v>1.639344262295082</v>
      </c>
      <c r="U140" s="6">
        <f t="shared" si="13"/>
        <v>5.5</v>
      </c>
    </row>
    <row r="141" spans="1:21" x14ac:dyDescent="0.25">
      <c r="A141" s="45" t="s">
        <v>551</v>
      </c>
      <c r="B141" s="58" t="s">
        <v>90</v>
      </c>
      <c r="C141" s="47">
        <v>6.1</v>
      </c>
      <c r="D141" s="49">
        <v>75</v>
      </c>
      <c r="E141" s="49">
        <v>110</v>
      </c>
      <c r="F141" s="49">
        <v>96</v>
      </c>
      <c r="G141" s="49">
        <v>122</v>
      </c>
      <c r="H141" s="49">
        <v>114</v>
      </c>
      <c r="I141" s="49">
        <v>24</v>
      </c>
      <c r="J141" s="49">
        <v>32</v>
      </c>
      <c r="K141" s="49">
        <v>18</v>
      </c>
      <c r="L141" s="49">
        <v>24</v>
      </c>
      <c r="M141" s="49">
        <v>10</v>
      </c>
      <c r="N141" s="49">
        <v>14</v>
      </c>
      <c r="O141" s="49">
        <v>32</v>
      </c>
      <c r="P141" s="49">
        <v>0</v>
      </c>
      <c r="Q141" s="49">
        <v>0</v>
      </c>
      <c r="R141" s="24" t="s">
        <v>745</v>
      </c>
      <c r="S141" s="5">
        <f t="shared" si="14"/>
        <v>187.9344262295082</v>
      </c>
      <c r="T141" s="5">
        <f t="shared" si="12"/>
        <v>1.639344262295082</v>
      </c>
      <c r="U141" s="6">
        <f t="shared" si="13"/>
        <v>11</v>
      </c>
    </row>
    <row r="142" spans="1:21" x14ac:dyDescent="0.25">
      <c r="A142" s="45" t="s">
        <v>552</v>
      </c>
      <c r="B142" s="58" t="s">
        <v>90</v>
      </c>
      <c r="C142" s="51">
        <v>6.2</v>
      </c>
      <c r="D142" s="55">
        <v>105</v>
      </c>
      <c r="E142" s="49">
        <v>82</v>
      </c>
      <c r="F142" s="49">
        <v>75</v>
      </c>
      <c r="G142" s="49">
        <v>89</v>
      </c>
      <c r="H142" s="49">
        <v>84</v>
      </c>
      <c r="I142" s="49">
        <v>19</v>
      </c>
      <c r="J142" s="49">
        <v>21</v>
      </c>
      <c r="K142" s="49">
        <v>13</v>
      </c>
      <c r="L142" s="49">
        <v>19</v>
      </c>
      <c r="M142" s="49">
        <v>7</v>
      </c>
      <c r="N142" s="49">
        <v>11</v>
      </c>
      <c r="O142" s="49">
        <v>26</v>
      </c>
      <c r="P142" s="49">
        <v>34</v>
      </c>
      <c r="Q142" s="49">
        <v>0</v>
      </c>
      <c r="R142" s="24" t="s">
        <v>745</v>
      </c>
      <c r="S142" s="5">
        <f t="shared" si="14"/>
        <v>138.06451612903226</v>
      </c>
      <c r="T142" s="5">
        <f t="shared" si="12"/>
        <v>1.129032258064516</v>
      </c>
      <c r="U142" s="6">
        <f t="shared" si="13"/>
        <v>11.714285714285714</v>
      </c>
    </row>
    <row r="143" spans="1:21" x14ac:dyDescent="0.25">
      <c r="A143" s="45" t="s">
        <v>553</v>
      </c>
      <c r="B143" s="58" t="s">
        <v>90</v>
      </c>
      <c r="C143" s="47">
        <v>6.2</v>
      </c>
      <c r="D143" s="49">
        <v>105</v>
      </c>
      <c r="E143" s="49">
        <v>123</v>
      </c>
      <c r="F143" s="49">
        <v>112.5</v>
      </c>
      <c r="G143" s="49">
        <v>133.5</v>
      </c>
      <c r="H143" s="49">
        <v>126</v>
      </c>
      <c r="I143" s="49">
        <v>28.5</v>
      </c>
      <c r="J143" s="49">
        <v>31.5</v>
      </c>
      <c r="K143" s="49">
        <v>19.5</v>
      </c>
      <c r="L143" s="49">
        <v>28.5</v>
      </c>
      <c r="M143" s="49">
        <v>7</v>
      </c>
      <c r="N143" s="49">
        <v>16.5</v>
      </c>
      <c r="O143" s="49">
        <v>39</v>
      </c>
      <c r="P143" s="49">
        <v>51</v>
      </c>
      <c r="Q143" s="49">
        <v>0</v>
      </c>
      <c r="R143" s="24" t="s">
        <v>745</v>
      </c>
      <c r="S143" s="5">
        <f t="shared" si="14"/>
        <v>207.09677419354838</v>
      </c>
      <c r="T143" s="5">
        <f t="shared" si="12"/>
        <v>1.129032258064516</v>
      </c>
      <c r="U143" s="6">
        <f t="shared" si="13"/>
        <v>17.571428571428573</v>
      </c>
    </row>
    <row r="144" spans="1:21" x14ac:dyDescent="0.25">
      <c r="A144" s="45" t="s">
        <v>554</v>
      </c>
      <c r="B144" s="58" t="s">
        <v>90</v>
      </c>
      <c r="C144" s="51">
        <v>7.8</v>
      </c>
      <c r="D144" s="55">
        <v>40</v>
      </c>
      <c r="E144" s="55">
        <v>77</v>
      </c>
      <c r="F144" s="55">
        <v>71</v>
      </c>
      <c r="G144" s="55">
        <v>82</v>
      </c>
      <c r="H144" s="55">
        <v>77</v>
      </c>
      <c r="I144" s="55">
        <v>10</v>
      </c>
      <c r="J144" s="55">
        <v>11</v>
      </c>
      <c r="K144" s="55">
        <v>7</v>
      </c>
      <c r="L144" s="55">
        <v>10</v>
      </c>
      <c r="M144" s="55">
        <v>13</v>
      </c>
      <c r="N144" s="55">
        <v>13</v>
      </c>
      <c r="O144" s="55">
        <v>15</v>
      </c>
      <c r="P144" s="55">
        <v>0</v>
      </c>
      <c r="Q144" s="55">
        <v>0</v>
      </c>
      <c r="R144" s="24" t="s">
        <v>745</v>
      </c>
      <c r="S144" s="5">
        <f t="shared" si="14"/>
        <v>106.28205128205128</v>
      </c>
      <c r="T144" s="5">
        <f t="shared" si="12"/>
        <v>1.6666666666666667</v>
      </c>
      <c r="U144" s="6">
        <f t="shared" si="13"/>
        <v>5.9230769230769234</v>
      </c>
    </row>
    <row r="145" spans="1:21" x14ac:dyDescent="0.25">
      <c r="A145" s="45" t="s">
        <v>555</v>
      </c>
      <c r="B145" s="58" t="s">
        <v>90</v>
      </c>
      <c r="C145" s="47">
        <v>7.8</v>
      </c>
      <c r="D145" s="49">
        <v>40</v>
      </c>
      <c r="E145" s="49">
        <v>154</v>
      </c>
      <c r="F145" s="49">
        <v>142</v>
      </c>
      <c r="G145" s="49">
        <v>164</v>
      </c>
      <c r="H145" s="49">
        <v>154</v>
      </c>
      <c r="I145" s="49">
        <v>20</v>
      </c>
      <c r="J145" s="49">
        <v>22</v>
      </c>
      <c r="K145" s="49">
        <v>14</v>
      </c>
      <c r="L145" s="49">
        <v>20</v>
      </c>
      <c r="M145" s="49">
        <v>13</v>
      </c>
      <c r="N145" s="49">
        <v>26</v>
      </c>
      <c r="O145" s="49">
        <v>30</v>
      </c>
      <c r="P145" s="49">
        <v>0</v>
      </c>
      <c r="Q145" s="49">
        <v>0</v>
      </c>
      <c r="R145" s="24" t="s">
        <v>745</v>
      </c>
      <c r="S145" s="5">
        <f t="shared" si="14"/>
        <v>212.56410256410257</v>
      </c>
      <c r="T145" s="5">
        <f t="shared" si="12"/>
        <v>1.6666666666666667</v>
      </c>
      <c r="U145" s="6">
        <f t="shared" si="13"/>
        <v>11.846153846153847</v>
      </c>
    </row>
    <row r="146" spans="1:21" x14ac:dyDescent="0.25">
      <c r="A146" s="45" t="s">
        <v>556</v>
      </c>
      <c r="B146" s="58" t="s">
        <v>101</v>
      </c>
      <c r="C146" s="51">
        <v>1</v>
      </c>
      <c r="D146" s="55">
        <v>55</v>
      </c>
      <c r="E146" s="55">
        <v>26</v>
      </c>
      <c r="F146" s="55">
        <v>28</v>
      </c>
      <c r="G146" s="55">
        <v>25</v>
      </c>
      <c r="H146" s="55">
        <v>25</v>
      </c>
      <c r="I146" s="55">
        <v>19</v>
      </c>
      <c r="J146" s="55">
        <v>19</v>
      </c>
      <c r="K146" s="55">
        <v>23</v>
      </c>
      <c r="L146" s="55">
        <v>23</v>
      </c>
      <c r="M146" s="55">
        <v>0</v>
      </c>
      <c r="N146" s="55">
        <v>12</v>
      </c>
      <c r="O146" s="55">
        <v>10</v>
      </c>
      <c r="P146" s="55">
        <v>22</v>
      </c>
      <c r="Q146" s="55">
        <v>20</v>
      </c>
      <c r="R146" s="24" t="s">
        <v>745</v>
      </c>
      <c r="S146" s="5">
        <f t="shared" si="14"/>
        <v>110</v>
      </c>
      <c r="T146" s="5">
        <f t="shared" si="12"/>
        <v>0</v>
      </c>
      <c r="U146" s="6" t="str">
        <f t="shared" si="13"/>
        <v>n/a</v>
      </c>
    </row>
    <row r="147" spans="1:21" x14ac:dyDescent="0.25">
      <c r="A147" s="45" t="s">
        <v>557</v>
      </c>
      <c r="B147" s="58" t="s">
        <v>101</v>
      </c>
      <c r="C147" s="47">
        <v>1</v>
      </c>
      <c r="D147" s="49">
        <v>55</v>
      </c>
      <c r="E147" s="49">
        <v>39</v>
      </c>
      <c r="F147" s="49">
        <v>42</v>
      </c>
      <c r="G147" s="49">
        <v>37.5</v>
      </c>
      <c r="H147" s="49">
        <v>37.5</v>
      </c>
      <c r="I147" s="49">
        <v>28.5</v>
      </c>
      <c r="J147" s="49">
        <v>28.5</v>
      </c>
      <c r="K147" s="49">
        <v>34.5</v>
      </c>
      <c r="L147" s="49">
        <v>34.5</v>
      </c>
      <c r="M147" s="49">
        <v>0</v>
      </c>
      <c r="N147" s="49">
        <v>18</v>
      </c>
      <c r="O147" s="49">
        <v>15</v>
      </c>
      <c r="P147" s="49">
        <v>33</v>
      </c>
      <c r="Q147" s="49">
        <v>30</v>
      </c>
      <c r="R147" s="24" t="s">
        <v>745</v>
      </c>
      <c r="S147" s="5">
        <f t="shared" si="14"/>
        <v>165</v>
      </c>
      <c r="T147" s="5">
        <f t="shared" si="12"/>
        <v>0</v>
      </c>
      <c r="U147" s="6" t="str">
        <f t="shared" si="13"/>
        <v>n/a</v>
      </c>
    </row>
    <row r="148" spans="1:21" x14ac:dyDescent="0.25">
      <c r="A148" s="45" t="s">
        <v>24</v>
      </c>
      <c r="B148" s="58" t="s">
        <v>808</v>
      </c>
      <c r="C148" s="47">
        <v>1.6</v>
      </c>
      <c r="D148" s="49">
        <v>60</v>
      </c>
      <c r="E148" s="49">
        <v>30</v>
      </c>
      <c r="F148" s="49">
        <v>34</v>
      </c>
      <c r="G148" s="49">
        <v>27</v>
      </c>
      <c r="H148" s="49">
        <v>27</v>
      </c>
      <c r="I148" s="49">
        <v>16</v>
      </c>
      <c r="J148" s="49">
        <v>18</v>
      </c>
      <c r="K148" s="49">
        <v>17</v>
      </c>
      <c r="L148" s="49">
        <v>21</v>
      </c>
      <c r="M148" s="49">
        <v>0</v>
      </c>
      <c r="N148" s="49">
        <v>24</v>
      </c>
      <c r="O148" s="49">
        <v>18</v>
      </c>
      <c r="P148" s="49">
        <v>15</v>
      </c>
      <c r="Q148" s="49">
        <v>0</v>
      </c>
      <c r="R148" s="24" t="s">
        <v>794</v>
      </c>
      <c r="S148" s="5">
        <f t="shared" si="14"/>
        <v>94.125</v>
      </c>
      <c r="T148" s="5">
        <f t="shared" si="12"/>
        <v>0</v>
      </c>
      <c r="U148" s="6" t="str">
        <f t="shared" si="13"/>
        <v>n/a</v>
      </c>
    </row>
    <row r="149" spans="1:21" x14ac:dyDescent="0.25">
      <c r="A149" s="45" t="s">
        <v>558</v>
      </c>
      <c r="B149" s="58" t="s">
        <v>808</v>
      </c>
      <c r="C149" s="47">
        <v>1.6</v>
      </c>
      <c r="D149" s="49">
        <v>60</v>
      </c>
      <c r="E149" s="49">
        <v>60</v>
      </c>
      <c r="F149" s="49">
        <v>68</v>
      </c>
      <c r="G149" s="49">
        <v>54</v>
      </c>
      <c r="H149" s="49">
        <v>54</v>
      </c>
      <c r="I149" s="49">
        <v>32</v>
      </c>
      <c r="J149" s="49">
        <v>36</v>
      </c>
      <c r="K149" s="49">
        <v>34</v>
      </c>
      <c r="L149" s="49">
        <v>42</v>
      </c>
      <c r="M149" s="49">
        <v>0</v>
      </c>
      <c r="N149" s="49">
        <v>48</v>
      </c>
      <c r="O149" s="49">
        <v>36</v>
      </c>
      <c r="P149" s="49">
        <v>30</v>
      </c>
      <c r="Q149" s="49">
        <v>0</v>
      </c>
      <c r="R149" s="24" t="s">
        <v>794</v>
      </c>
      <c r="S149" s="5">
        <f t="shared" si="14"/>
        <v>188.25</v>
      </c>
      <c r="T149" s="5">
        <f t="shared" si="12"/>
        <v>0</v>
      </c>
      <c r="U149" s="6" t="str">
        <f t="shared" si="13"/>
        <v>n/a</v>
      </c>
    </row>
    <row r="150" spans="1:21" x14ac:dyDescent="0.25">
      <c r="A150" s="45" t="s">
        <v>559</v>
      </c>
      <c r="B150" s="58" t="s">
        <v>90</v>
      </c>
      <c r="C150" s="47">
        <v>10.4</v>
      </c>
      <c r="D150" s="49">
        <v>160</v>
      </c>
      <c r="E150" s="49">
        <v>149</v>
      </c>
      <c r="F150" s="49">
        <v>135</v>
      </c>
      <c r="G150" s="49">
        <v>164</v>
      </c>
      <c r="H150" s="49">
        <v>149</v>
      </c>
      <c r="I150" s="49">
        <v>21</v>
      </c>
      <c r="J150" s="49">
        <v>39</v>
      </c>
      <c r="K150" s="49">
        <v>20</v>
      </c>
      <c r="L150" s="49">
        <v>21</v>
      </c>
      <c r="M150" s="49">
        <v>23</v>
      </c>
      <c r="N150" s="49">
        <v>14</v>
      </c>
      <c r="O150" s="49">
        <v>32</v>
      </c>
      <c r="P150" s="49">
        <v>21</v>
      </c>
      <c r="Q150" s="49">
        <v>21</v>
      </c>
      <c r="R150" s="24" t="s">
        <v>745</v>
      </c>
      <c r="S150" s="5">
        <f t="shared" si="14"/>
        <v>231.01923076923077</v>
      </c>
      <c r="T150" s="5">
        <f t="shared" si="12"/>
        <v>2.2115384615384617</v>
      </c>
      <c r="U150" s="6">
        <f t="shared" si="13"/>
        <v>6.4782608695652177</v>
      </c>
    </row>
    <row r="151" spans="1:21" x14ac:dyDescent="0.25">
      <c r="A151" s="45" t="s">
        <v>560</v>
      </c>
      <c r="B151" s="58" t="s">
        <v>90</v>
      </c>
      <c r="C151" s="47">
        <v>10.4</v>
      </c>
      <c r="D151" s="49">
        <v>160</v>
      </c>
      <c r="E151" s="49">
        <v>223.5</v>
      </c>
      <c r="F151" s="49">
        <v>202.5</v>
      </c>
      <c r="G151" s="49">
        <v>246</v>
      </c>
      <c r="H151" s="49">
        <v>223.5</v>
      </c>
      <c r="I151" s="49">
        <v>31.5</v>
      </c>
      <c r="J151" s="49">
        <v>58.5</v>
      </c>
      <c r="K151" s="49">
        <v>30</v>
      </c>
      <c r="L151" s="49">
        <v>31.5</v>
      </c>
      <c r="M151" s="49">
        <v>23</v>
      </c>
      <c r="N151" s="49">
        <v>21</v>
      </c>
      <c r="O151" s="49">
        <v>48</v>
      </c>
      <c r="P151" s="49">
        <v>31.5</v>
      </c>
      <c r="Q151" s="49">
        <v>31.5</v>
      </c>
      <c r="R151" s="24" t="s">
        <v>745</v>
      </c>
      <c r="S151" s="5">
        <f t="shared" si="14"/>
        <v>346.52884615384613</v>
      </c>
      <c r="T151" s="5">
        <f t="shared" si="12"/>
        <v>2.2115384615384617</v>
      </c>
      <c r="U151" s="6">
        <f t="shared" si="13"/>
        <v>9.7173913043478262</v>
      </c>
    </row>
    <row r="152" spans="1:21" x14ac:dyDescent="0.25">
      <c r="A152" s="45" t="s">
        <v>30</v>
      </c>
      <c r="B152" s="58" t="s">
        <v>90</v>
      </c>
      <c r="C152" s="47">
        <v>8.3000000000000007</v>
      </c>
      <c r="D152" s="49">
        <v>100</v>
      </c>
      <c r="E152" s="49">
        <v>95</v>
      </c>
      <c r="F152" s="49">
        <v>97</v>
      </c>
      <c r="G152" s="49">
        <v>101</v>
      </c>
      <c r="H152" s="49">
        <v>95</v>
      </c>
      <c r="I152" s="49">
        <v>14</v>
      </c>
      <c r="J152" s="49">
        <v>15</v>
      </c>
      <c r="K152" s="49">
        <v>11</v>
      </c>
      <c r="L152" s="49">
        <v>14</v>
      </c>
      <c r="M152" s="49">
        <v>16</v>
      </c>
      <c r="N152" s="49">
        <v>13</v>
      </c>
      <c r="O152" s="49">
        <v>24</v>
      </c>
      <c r="P152" s="49">
        <v>0</v>
      </c>
      <c r="Q152" s="49">
        <v>0</v>
      </c>
      <c r="R152" s="24" t="s">
        <v>745</v>
      </c>
      <c r="S152" s="5">
        <f t="shared" si="14"/>
        <v>136.68674698795181</v>
      </c>
      <c r="T152" s="5">
        <f t="shared" si="12"/>
        <v>1.9277108433734937</v>
      </c>
      <c r="U152" s="6">
        <f t="shared" si="13"/>
        <v>5.9375</v>
      </c>
    </row>
    <row r="153" spans="1:21" x14ac:dyDescent="0.25">
      <c r="A153" s="45" t="s">
        <v>56</v>
      </c>
      <c r="B153" s="58" t="s">
        <v>90</v>
      </c>
      <c r="C153" s="47">
        <v>8.3000000000000007</v>
      </c>
      <c r="D153" s="49">
        <v>100</v>
      </c>
      <c r="E153" s="49">
        <v>190</v>
      </c>
      <c r="F153" s="49">
        <v>194</v>
      </c>
      <c r="G153" s="49">
        <v>202</v>
      </c>
      <c r="H153" s="49">
        <v>190</v>
      </c>
      <c r="I153" s="49">
        <v>28</v>
      </c>
      <c r="J153" s="49">
        <v>30</v>
      </c>
      <c r="K153" s="49">
        <v>22</v>
      </c>
      <c r="L153" s="49">
        <v>28</v>
      </c>
      <c r="M153" s="49">
        <v>16</v>
      </c>
      <c r="N153" s="49">
        <v>26</v>
      </c>
      <c r="O153" s="49">
        <v>48</v>
      </c>
      <c r="P153" s="49">
        <v>0</v>
      </c>
      <c r="Q153" s="49">
        <v>0</v>
      </c>
      <c r="R153" s="24" t="s">
        <v>745</v>
      </c>
      <c r="S153" s="5">
        <f t="shared" si="14"/>
        <v>273.37349397590361</v>
      </c>
      <c r="T153" s="5">
        <f t="shared" si="12"/>
        <v>1.9277108433734937</v>
      </c>
      <c r="U153" s="6">
        <f t="shared" si="13"/>
        <v>11.875</v>
      </c>
    </row>
    <row r="154" spans="1:21" x14ac:dyDescent="0.25">
      <c r="A154" s="45" t="s">
        <v>561</v>
      </c>
      <c r="B154" s="58" t="s">
        <v>90</v>
      </c>
      <c r="C154" s="47">
        <v>5.2</v>
      </c>
      <c r="D154" s="49">
        <v>85</v>
      </c>
      <c r="E154" s="49">
        <v>52</v>
      </c>
      <c r="F154" s="49">
        <v>46</v>
      </c>
      <c r="G154" s="49">
        <v>55</v>
      </c>
      <c r="H154" s="49">
        <v>52</v>
      </c>
      <c r="I154" s="49">
        <v>10</v>
      </c>
      <c r="J154" s="49">
        <v>13</v>
      </c>
      <c r="K154" s="49">
        <v>6</v>
      </c>
      <c r="L154" s="49">
        <v>10</v>
      </c>
      <c r="M154" s="49">
        <v>9</v>
      </c>
      <c r="N154" s="49">
        <v>6</v>
      </c>
      <c r="O154" s="49">
        <v>17</v>
      </c>
      <c r="P154" s="49"/>
      <c r="Q154" s="49"/>
      <c r="R154" s="24" t="s">
        <v>745</v>
      </c>
      <c r="S154" s="5">
        <f t="shared" si="14"/>
        <v>82.92307692307692</v>
      </c>
      <c r="T154" s="5">
        <f t="shared" si="12"/>
        <v>1.7307692307692306</v>
      </c>
      <c r="U154" s="6">
        <f t="shared" si="13"/>
        <v>5.7777777777777777</v>
      </c>
    </row>
    <row r="155" spans="1:21" x14ac:dyDescent="0.25">
      <c r="A155" s="45" t="s">
        <v>562</v>
      </c>
      <c r="B155" s="58" t="s">
        <v>90</v>
      </c>
      <c r="C155" s="47">
        <v>5.2</v>
      </c>
      <c r="D155" s="49">
        <v>85</v>
      </c>
      <c r="E155" s="49">
        <v>104</v>
      </c>
      <c r="F155" s="49">
        <v>92</v>
      </c>
      <c r="G155" s="49">
        <v>110</v>
      </c>
      <c r="H155" s="49">
        <v>104</v>
      </c>
      <c r="I155" s="49">
        <v>20</v>
      </c>
      <c r="J155" s="49">
        <v>26</v>
      </c>
      <c r="K155" s="49">
        <v>12</v>
      </c>
      <c r="L155" s="49">
        <v>20</v>
      </c>
      <c r="M155" s="49">
        <v>9</v>
      </c>
      <c r="N155" s="49">
        <v>12</v>
      </c>
      <c r="O155" s="49">
        <v>34</v>
      </c>
      <c r="P155" s="49">
        <v>0</v>
      </c>
      <c r="Q155" s="49">
        <v>0</v>
      </c>
      <c r="R155" s="24" t="s">
        <v>745</v>
      </c>
      <c r="S155" s="5">
        <f t="shared" si="14"/>
        <v>165.84615384615384</v>
      </c>
      <c r="T155" s="5">
        <f t="shared" si="12"/>
        <v>1.7307692307692306</v>
      </c>
      <c r="U155" s="6">
        <f t="shared" si="13"/>
        <v>11.555555555555555</v>
      </c>
    </row>
    <row r="156" spans="1:21" x14ac:dyDescent="0.25">
      <c r="A156" s="45" t="s">
        <v>563</v>
      </c>
      <c r="B156" s="58" t="s">
        <v>90</v>
      </c>
      <c r="C156" s="51">
        <v>3.3</v>
      </c>
      <c r="D156" s="55">
        <v>75</v>
      </c>
      <c r="E156" s="55">
        <v>30</v>
      </c>
      <c r="F156" s="55">
        <v>28</v>
      </c>
      <c r="G156" s="55">
        <v>32</v>
      </c>
      <c r="H156" s="55">
        <v>30</v>
      </c>
      <c r="I156" s="55">
        <v>7</v>
      </c>
      <c r="J156" s="55">
        <v>7</v>
      </c>
      <c r="K156" s="55">
        <v>6</v>
      </c>
      <c r="L156" s="55">
        <v>8</v>
      </c>
      <c r="M156" s="55">
        <v>7</v>
      </c>
      <c r="N156" s="55">
        <v>9</v>
      </c>
      <c r="O156" s="55">
        <v>10</v>
      </c>
      <c r="P156" s="55">
        <v>0</v>
      </c>
      <c r="Q156" s="55">
        <v>0</v>
      </c>
      <c r="R156" s="24" t="s">
        <v>745</v>
      </c>
      <c r="S156" s="5">
        <f t="shared" si="14"/>
        <v>52.424242424242422</v>
      </c>
      <c r="T156" s="5">
        <f t="shared" si="12"/>
        <v>2.1212121212121211</v>
      </c>
      <c r="U156" s="6">
        <f t="shared" si="13"/>
        <v>4.2857142857142856</v>
      </c>
    </row>
    <row r="157" spans="1:21" x14ac:dyDescent="0.25">
      <c r="A157" s="45" t="s">
        <v>564</v>
      </c>
      <c r="B157" s="58" t="s">
        <v>90</v>
      </c>
      <c r="C157" s="47">
        <v>3.3</v>
      </c>
      <c r="D157" s="49">
        <v>75</v>
      </c>
      <c r="E157" s="49">
        <v>60</v>
      </c>
      <c r="F157" s="49">
        <v>56</v>
      </c>
      <c r="G157" s="49">
        <v>64</v>
      </c>
      <c r="H157" s="49">
        <v>60</v>
      </c>
      <c r="I157" s="49">
        <v>14</v>
      </c>
      <c r="J157" s="49">
        <v>14</v>
      </c>
      <c r="K157" s="49">
        <v>12</v>
      </c>
      <c r="L157" s="49">
        <v>16</v>
      </c>
      <c r="M157" s="49">
        <v>7</v>
      </c>
      <c r="N157" s="49">
        <v>18</v>
      </c>
      <c r="O157" s="49">
        <v>20</v>
      </c>
      <c r="P157" s="49">
        <v>0</v>
      </c>
      <c r="Q157" s="49">
        <v>0</v>
      </c>
      <c r="R157" s="24" t="s">
        <v>745</v>
      </c>
      <c r="S157" s="5">
        <f t="shared" si="14"/>
        <v>104.84848484848484</v>
      </c>
      <c r="T157" s="5">
        <f t="shared" si="12"/>
        <v>2.1212121212121211</v>
      </c>
      <c r="U157" s="6">
        <f t="shared" si="13"/>
        <v>8.5714285714285712</v>
      </c>
    </row>
    <row r="158" spans="1:21" x14ac:dyDescent="0.25">
      <c r="A158" s="45" t="s">
        <v>565</v>
      </c>
      <c r="B158" s="58" t="s">
        <v>101</v>
      </c>
      <c r="C158" s="47">
        <v>1.6</v>
      </c>
      <c r="D158" s="49">
        <v>55</v>
      </c>
      <c r="E158" s="49">
        <v>29</v>
      </c>
      <c r="F158" s="49">
        <v>31</v>
      </c>
      <c r="G158" s="49">
        <v>29</v>
      </c>
      <c r="H158" s="49">
        <v>29</v>
      </c>
      <c r="I158" s="49">
        <v>16</v>
      </c>
      <c r="J158" s="49">
        <v>21</v>
      </c>
      <c r="K158" s="49">
        <v>14</v>
      </c>
      <c r="L158" s="49">
        <v>16</v>
      </c>
      <c r="M158" s="49">
        <v>0</v>
      </c>
      <c r="N158" s="49">
        <v>26</v>
      </c>
      <c r="O158" s="49">
        <v>9</v>
      </c>
      <c r="P158" s="49">
        <v>0</v>
      </c>
      <c r="Q158" s="49">
        <v>6</v>
      </c>
      <c r="R158" s="24" t="s">
        <v>745</v>
      </c>
      <c r="S158" s="5">
        <f t="shared" si="14"/>
        <v>90</v>
      </c>
      <c r="T158" s="5">
        <f t="shared" si="12"/>
        <v>0</v>
      </c>
      <c r="U158" s="6" t="str">
        <f t="shared" si="13"/>
        <v>n/a</v>
      </c>
    </row>
    <row r="159" spans="1:21" x14ac:dyDescent="0.25">
      <c r="A159" s="45" t="s">
        <v>566</v>
      </c>
      <c r="B159" s="58" t="s">
        <v>101</v>
      </c>
      <c r="C159" s="47">
        <v>1.6</v>
      </c>
      <c r="D159" s="49">
        <v>55</v>
      </c>
      <c r="E159" s="49">
        <v>58</v>
      </c>
      <c r="F159" s="49">
        <v>62</v>
      </c>
      <c r="G159" s="49">
        <v>58</v>
      </c>
      <c r="H159" s="49">
        <v>58</v>
      </c>
      <c r="I159" s="49">
        <v>32</v>
      </c>
      <c r="J159" s="49">
        <v>42</v>
      </c>
      <c r="K159" s="49">
        <v>28</v>
      </c>
      <c r="L159" s="49">
        <v>32</v>
      </c>
      <c r="M159" s="49">
        <v>0</v>
      </c>
      <c r="N159" s="49">
        <v>52</v>
      </c>
      <c r="O159" s="49">
        <v>18</v>
      </c>
      <c r="P159" s="49">
        <v>0</v>
      </c>
      <c r="Q159" s="49">
        <v>12</v>
      </c>
      <c r="R159" s="24" t="s">
        <v>745</v>
      </c>
      <c r="S159" s="5">
        <f t="shared" si="14"/>
        <v>180</v>
      </c>
      <c r="T159" s="5">
        <f t="shared" si="12"/>
        <v>0</v>
      </c>
      <c r="U159" s="6" t="str">
        <f t="shared" si="13"/>
        <v>n/a</v>
      </c>
    </row>
    <row r="160" spans="1:21" x14ac:dyDescent="0.25">
      <c r="A160" s="45" t="s">
        <v>799</v>
      </c>
      <c r="B160" s="58" t="s">
        <v>90</v>
      </c>
      <c r="C160" s="47">
        <v>4.2</v>
      </c>
      <c r="D160" s="49">
        <v>100</v>
      </c>
      <c r="E160" s="49">
        <v>57</v>
      </c>
      <c r="F160" s="49">
        <v>55</v>
      </c>
      <c r="G160" s="49">
        <v>59</v>
      </c>
      <c r="H160" s="49">
        <v>58</v>
      </c>
      <c r="I160" s="49">
        <v>12</v>
      </c>
      <c r="J160" s="49">
        <v>13</v>
      </c>
      <c r="K160" s="49">
        <v>7</v>
      </c>
      <c r="L160" s="49">
        <v>12</v>
      </c>
      <c r="M160" s="49">
        <v>8</v>
      </c>
      <c r="N160" s="49">
        <v>8</v>
      </c>
      <c r="O160" s="49">
        <v>13</v>
      </c>
      <c r="P160" s="49">
        <v>0</v>
      </c>
      <c r="Q160" s="49">
        <v>0</v>
      </c>
      <c r="R160" s="24" t="s">
        <v>745</v>
      </c>
      <c r="S160" s="5">
        <f t="shared" si="14"/>
        <v>91.857142857142861</v>
      </c>
      <c r="T160" s="5">
        <f t="shared" si="12"/>
        <v>1.9047619047619047</v>
      </c>
      <c r="U160" s="6">
        <f t="shared" si="13"/>
        <v>7.125</v>
      </c>
    </row>
    <row r="161" spans="1:21" x14ac:dyDescent="0.25">
      <c r="A161" s="45" t="s">
        <v>800</v>
      </c>
      <c r="B161" s="58" t="s">
        <v>90</v>
      </c>
      <c r="C161" s="47">
        <v>4.2</v>
      </c>
      <c r="D161" s="49">
        <v>100</v>
      </c>
      <c r="E161" s="49">
        <v>85.5</v>
      </c>
      <c r="F161" s="49">
        <v>82.5</v>
      </c>
      <c r="G161" s="49">
        <v>88.5</v>
      </c>
      <c r="H161" s="49">
        <v>87</v>
      </c>
      <c r="I161" s="49">
        <v>18</v>
      </c>
      <c r="J161" s="49">
        <v>19.5</v>
      </c>
      <c r="K161" s="49">
        <v>10.5</v>
      </c>
      <c r="L161" s="49">
        <v>18</v>
      </c>
      <c r="M161" s="49">
        <v>8</v>
      </c>
      <c r="N161" s="49">
        <v>12</v>
      </c>
      <c r="O161" s="49">
        <v>19.5</v>
      </c>
      <c r="P161" s="49">
        <v>0</v>
      </c>
      <c r="Q161" s="49">
        <v>0</v>
      </c>
      <c r="R161" s="24" t="s">
        <v>745</v>
      </c>
      <c r="S161" s="5">
        <f t="shared" si="14"/>
        <v>137.78571428571428</v>
      </c>
      <c r="T161" s="5">
        <f t="shared" si="12"/>
        <v>1.9047619047619047</v>
      </c>
      <c r="U161" s="6">
        <f t="shared" si="13"/>
        <v>10.6875</v>
      </c>
    </row>
    <row r="162" spans="1:21" x14ac:dyDescent="0.25">
      <c r="A162" s="45" t="s">
        <v>567</v>
      </c>
      <c r="B162" s="58" t="s">
        <v>90</v>
      </c>
      <c r="C162" s="47">
        <v>4.0999999999999996</v>
      </c>
      <c r="D162" s="49">
        <v>95</v>
      </c>
      <c r="E162" s="49">
        <v>51</v>
      </c>
      <c r="F162" s="49">
        <v>48</v>
      </c>
      <c r="G162" s="49">
        <v>55</v>
      </c>
      <c r="H162" s="49">
        <v>51</v>
      </c>
      <c r="I162" s="49">
        <v>22</v>
      </c>
      <c r="J162" s="49">
        <v>14</v>
      </c>
      <c r="K162" s="49">
        <v>12</v>
      </c>
      <c r="L162" s="49">
        <v>14</v>
      </c>
      <c r="M162" s="49">
        <v>10</v>
      </c>
      <c r="N162" s="49">
        <v>11</v>
      </c>
      <c r="O162" s="49">
        <v>14</v>
      </c>
      <c r="P162" s="49">
        <v>0</v>
      </c>
      <c r="Q162" s="49">
        <v>0</v>
      </c>
      <c r="R162" s="24" t="s">
        <v>745</v>
      </c>
      <c r="S162" s="5">
        <f t="shared" si="14"/>
        <v>102.41463414634147</v>
      </c>
      <c r="T162" s="5">
        <f t="shared" si="12"/>
        <v>2.4390243902439028</v>
      </c>
      <c r="U162" s="6">
        <f t="shared" si="13"/>
        <v>5.0999999999999996</v>
      </c>
    </row>
    <row r="163" spans="1:21" x14ac:dyDescent="0.25">
      <c r="A163" s="45" t="s">
        <v>568</v>
      </c>
      <c r="B163" s="58" t="s">
        <v>90</v>
      </c>
      <c r="C163" s="47">
        <v>4.0999999999999996</v>
      </c>
      <c r="D163" s="49">
        <v>95</v>
      </c>
      <c r="E163" s="49">
        <v>76</v>
      </c>
      <c r="F163" s="49">
        <v>73</v>
      </c>
      <c r="G163" s="49">
        <v>82</v>
      </c>
      <c r="H163" s="49">
        <v>76</v>
      </c>
      <c r="I163" s="49">
        <v>33</v>
      </c>
      <c r="J163" s="49">
        <v>22</v>
      </c>
      <c r="K163" s="49">
        <v>17</v>
      </c>
      <c r="L163" s="49">
        <v>22</v>
      </c>
      <c r="M163" s="49">
        <v>10</v>
      </c>
      <c r="N163" s="49">
        <v>17</v>
      </c>
      <c r="O163" s="49">
        <v>21</v>
      </c>
      <c r="P163" s="49">
        <v>0</v>
      </c>
      <c r="Q163" s="49">
        <v>0</v>
      </c>
      <c r="R163" s="24" t="s">
        <v>745</v>
      </c>
      <c r="S163" s="5">
        <f t="shared" si="14"/>
        <v>153.36585365853659</v>
      </c>
      <c r="T163" s="5">
        <f t="shared" ref="T163:T177" si="15">M163/C163</f>
        <v>2.4390243902439028</v>
      </c>
      <c r="U163" s="6">
        <f t="shared" ref="U163:U177" si="16">IFERROR(E163/M163,"n/a")</f>
        <v>7.6</v>
      </c>
    </row>
    <row r="164" spans="1:21" x14ac:dyDescent="0.25">
      <c r="A164" s="45" t="s">
        <v>569</v>
      </c>
      <c r="B164" s="58" t="s">
        <v>808</v>
      </c>
      <c r="C164" s="51">
        <v>3.8</v>
      </c>
      <c r="D164" s="55">
        <v>60</v>
      </c>
      <c r="E164" s="55">
        <v>37</v>
      </c>
      <c r="F164" s="55">
        <v>39</v>
      </c>
      <c r="G164" s="55">
        <v>35</v>
      </c>
      <c r="H164" s="55">
        <v>35</v>
      </c>
      <c r="I164" s="55">
        <v>10</v>
      </c>
      <c r="J164" s="55">
        <v>11</v>
      </c>
      <c r="K164" s="55">
        <v>12</v>
      </c>
      <c r="L164" s="55">
        <v>10</v>
      </c>
      <c r="M164" s="55">
        <v>0</v>
      </c>
      <c r="N164" s="55">
        <v>13</v>
      </c>
      <c r="O164" s="55">
        <v>14</v>
      </c>
      <c r="P164" s="55">
        <v>0</v>
      </c>
      <c r="Q164" s="55">
        <v>0</v>
      </c>
      <c r="R164" s="24" t="s">
        <v>745</v>
      </c>
      <c r="S164" s="5">
        <f t="shared" si="14"/>
        <v>72.631578947368425</v>
      </c>
      <c r="T164" s="5">
        <f t="shared" si="15"/>
        <v>0</v>
      </c>
      <c r="U164" s="6" t="str">
        <f t="shared" si="16"/>
        <v>n/a</v>
      </c>
    </row>
    <row r="165" spans="1:21" x14ac:dyDescent="0.25">
      <c r="A165" s="45" t="s">
        <v>570</v>
      </c>
      <c r="B165" s="58" t="s">
        <v>808</v>
      </c>
      <c r="C165" s="47">
        <v>3.8</v>
      </c>
      <c r="D165" s="49">
        <v>60</v>
      </c>
      <c r="E165" s="49">
        <v>74</v>
      </c>
      <c r="F165" s="49">
        <v>78</v>
      </c>
      <c r="G165" s="49">
        <v>70</v>
      </c>
      <c r="H165" s="49">
        <v>70</v>
      </c>
      <c r="I165" s="49">
        <v>20</v>
      </c>
      <c r="J165" s="49">
        <v>22</v>
      </c>
      <c r="K165" s="49">
        <v>24</v>
      </c>
      <c r="L165" s="49">
        <v>20</v>
      </c>
      <c r="M165" s="49">
        <v>0</v>
      </c>
      <c r="N165" s="49">
        <v>26</v>
      </c>
      <c r="O165" s="49">
        <v>28</v>
      </c>
      <c r="P165" s="49">
        <v>0</v>
      </c>
      <c r="Q165" s="49">
        <v>0</v>
      </c>
      <c r="R165" s="24" t="s">
        <v>745</v>
      </c>
      <c r="S165" s="5">
        <f t="shared" si="14"/>
        <v>145.26315789473685</v>
      </c>
      <c r="T165" s="5">
        <f t="shared" si="15"/>
        <v>0</v>
      </c>
      <c r="U165" s="6" t="str">
        <f t="shared" si="16"/>
        <v>n/a</v>
      </c>
    </row>
    <row r="166" spans="1:21" x14ac:dyDescent="0.25">
      <c r="A166" s="45" t="s">
        <v>571</v>
      </c>
      <c r="B166" s="58" t="s">
        <v>101</v>
      </c>
      <c r="C166" s="51">
        <v>2</v>
      </c>
      <c r="D166" s="55">
        <v>40</v>
      </c>
      <c r="E166" s="55">
        <v>15</v>
      </c>
      <c r="F166" s="55">
        <v>16</v>
      </c>
      <c r="G166" s="55">
        <v>14</v>
      </c>
      <c r="H166" s="55">
        <v>14</v>
      </c>
      <c r="I166" s="55">
        <v>7</v>
      </c>
      <c r="J166" s="55">
        <v>7</v>
      </c>
      <c r="K166" s="55">
        <v>9</v>
      </c>
      <c r="L166" s="55">
        <v>6</v>
      </c>
      <c r="M166" s="55">
        <v>0</v>
      </c>
      <c r="N166" s="55">
        <v>7</v>
      </c>
      <c r="O166" s="55">
        <v>7</v>
      </c>
      <c r="P166" s="55">
        <v>0</v>
      </c>
      <c r="Q166" s="55">
        <v>0</v>
      </c>
      <c r="R166" s="24" t="s">
        <v>572</v>
      </c>
      <c r="S166" s="5">
        <f t="shared" si="14"/>
        <v>41</v>
      </c>
      <c r="T166" s="5">
        <f t="shared" si="15"/>
        <v>0</v>
      </c>
      <c r="U166" s="6" t="str">
        <f t="shared" si="16"/>
        <v>n/a</v>
      </c>
    </row>
    <row r="167" spans="1:21" x14ac:dyDescent="0.25">
      <c r="A167" s="45" t="s">
        <v>573</v>
      </c>
      <c r="B167" s="58" t="s">
        <v>101</v>
      </c>
      <c r="C167" s="47">
        <v>2</v>
      </c>
      <c r="D167" s="49">
        <v>40</v>
      </c>
      <c r="E167" s="49">
        <v>30</v>
      </c>
      <c r="F167" s="49">
        <v>32</v>
      </c>
      <c r="G167" s="49">
        <v>28</v>
      </c>
      <c r="H167" s="49">
        <v>28</v>
      </c>
      <c r="I167" s="49">
        <v>14</v>
      </c>
      <c r="J167" s="49">
        <v>14</v>
      </c>
      <c r="K167" s="49">
        <v>18</v>
      </c>
      <c r="L167" s="49">
        <v>12</v>
      </c>
      <c r="M167" s="49">
        <v>0</v>
      </c>
      <c r="N167" s="49">
        <v>14</v>
      </c>
      <c r="O167" s="49">
        <v>14</v>
      </c>
      <c r="P167" s="49">
        <v>0</v>
      </c>
      <c r="Q167" s="49">
        <v>0</v>
      </c>
      <c r="R167" s="24" t="s">
        <v>572</v>
      </c>
      <c r="S167" s="5">
        <f t="shared" si="14"/>
        <v>82</v>
      </c>
      <c r="T167" s="5">
        <f t="shared" si="15"/>
        <v>0</v>
      </c>
      <c r="U167" s="6" t="str">
        <f t="shared" si="16"/>
        <v>n/a</v>
      </c>
    </row>
    <row r="168" spans="1:21" x14ac:dyDescent="0.25">
      <c r="A168" s="45" t="s">
        <v>574</v>
      </c>
      <c r="B168" s="58" t="s">
        <v>104</v>
      </c>
      <c r="C168" s="47">
        <v>1.8</v>
      </c>
      <c r="D168" s="49">
        <v>55</v>
      </c>
      <c r="E168" s="49">
        <v>18</v>
      </c>
      <c r="F168" s="49">
        <v>19</v>
      </c>
      <c r="G168" s="49">
        <v>17</v>
      </c>
      <c r="H168" s="49">
        <v>17</v>
      </c>
      <c r="I168" s="49">
        <v>6</v>
      </c>
      <c r="J168" s="49">
        <v>4</v>
      </c>
      <c r="K168" s="49">
        <v>7</v>
      </c>
      <c r="L168" s="49">
        <v>6</v>
      </c>
      <c r="M168" s="49">
        <v>0</v>
      </c>
      <c r="N168" s="49">
        <v>7</v>
      </c>
      <c r="O168" s="49">
        <v>6</v>
      </c>
      <c r="P168" s="49">
        <v>0</v>
      </c>
      <c r="Q168" s="49">
        <v>0</v>
      </c>
      <c r="R168" s="24" t="s">
        <v>745</v>
      </c>
      <c r="S168" s="5">
        <f t="shared" si="14"/>
        <v>38.333333333333336</v>
      </c>
      <c r="T168" s="5">
        <f t="shared" si="15"/>
        <v>0</v>
      </c>
      <c r="U168" s="6" t="str">
        <f t="shared" si="16"/>
        <v>n/a</v>
      </c>
    </row>
    <row r="169" spans="1:21" x14ac:dyDescent="0.25">
      <c r="A169" s="45" t="s">
        <v>777</v>
      </c>
      <c r="B169" s="58" t="s">
        <v>104</v>
      </c>
      <c r="C169" s="47">
        <v>1.8</v>
      </c>
      <c r="D169" s="49">
        <v>55</v>
      </c>
      <c r="E169" s="49">
        <v>36</v>
      </c>
      <c r="F169" s="49">
        <v>38</v>
      </c>
      <c r="G169" s="49">
        <v>34</v>
      </c>
      <c r="H169" s="49">
        <v>34</v>
      </c>
      <c r="I169" s="49">
        <v>12</v>
      </c>
      <c r="J169" s="49">
        <v>8</v>
      </c>
      <c r="K169" s="49">
        <v>14</v>
      </c>
      <c r="L169" s="49">
        <v>12</v>
      </c>
      <c r="M169" s="49">
        <v>0</v>
      </c>
      <c r="N169" s="49">
        <v>14</v>
      </c>
      <c r="O169" s="49">
        <v>12</v>
      </c>
      <c r="P169" s="49">
        <v>0</v>
      </c>
      <c r="Q169" s="49">
        <v>0</v>
      </c>
      <c r="R169" s="24" t="s">
        <v>745</v>
      </c>
      <c r="S169" s="5">
        <f t="shared" si="14"/>
        <v>76.666666666666671</v>
      </c>
      <c r="T169" s="5">
        <f t="shared" si="15"/>
        <v>0</v>
      </c>
      <c r="U169" s="6" t="str">
        <f t="shared" si="16"/>
        <v>n/a</v>
      </c>
    </row>
    <row r="170" spans="1:21" x14ac:dyDescent="0.25">
      <c r="A170" s="45" t="s">
        <v>575</v>
      </c>
      <c r="B170" s="58" t="s">
        <v>90</v>
      </c>
      <c r="C170" s="47">
        <v>5</v>
      </c>
      <c r="D170" s="49">
        <v>140</v>
      </c>
      <c r="E170" s="49">
        <v>75</v>
      </c>
      <c r="F170" s="49">
        <v>69</v>
      </c>
      <c r="G170" s="49">
        <v>80</v>
      </c>
      <c r="H170" s="49">
        <v>78</v>
      </c>
      <c r="I170" s="49">
        <v>11</v>
      </c>
      <c r="J170" s="49">
        <v>12</v>
      </c>
      <c r="K170" s="49">
        <v>7</v>
      </c>
      <c r="L170" s="49">
        <v>24</v>
      </c>
      <c r="M170" s="49">
        <v>12</v>
      </c>
      <c r="N170" s="49">
        <v>8</v>
      </c>
      <c r="O170" s="49">
        <v>21</v>
      </c>
      <c r="P170" s="49">
        <v>12</v>
      </c>
      <c r="Q170" s="49">
        <v>16</v>
      </c>
      <c r="R170" s="24" t="s">
        <v>745</v>
      </c>
      <c r="S170" s="5">
        <f t="shared" si="14"/>
        <v>109.8</v>
      </c>
      <c r="T170" s="5">
        <f t="shared" si="15"/>
        <v>2.4</v>
      </c>
      <c r="U170" s="6">
        <f t="shared" si="16"/>
        <v>6.25</v>
      </c>
    </row>
    <row r="171" spans="1:21" x14ac:dyDescent="0.25">
      <c r="A171" s="45" t="s">
        <v>576</v>
      </c>
      <c r="B171" s="58" t="s">
        <v>90</v>
      </c>
      <c r="C171" s="47">
        <v>5</v>
      </c>
      <c r="D171" s="49">
        <v>140</v>
      </c>
      <c r="E171" s="49">
        <v>112.5</v>
      </c>
      <c r="F171" s="49">
        <v>103.5</v>
      </c>
      <c r="G171" s="49">
        <v>120</v>
      </c>
      <c r="H171" s="49">
        <v>117</v>
      </c>
      <c r="I171" s="49">
        <v>16.5</v>
      </c>
      <c r="J171" s="49">
        <v>18</v>
      </c>
      <c r="K171" s="49">
        <v>10.5</v>
      </c>
      <c r="L171" s="49">
        <v>36</v>
      </c>
      <c r="M171" s="49">
        <v>12</v>
      </c>
      <c r="N171" s="49">
        <v>12</v>
      </c>
      <c r="O171" s="49">
        <v>31.5</v>
      </c>
      <c r="P171" s="49">
        <v>18</v>
      </c>
      <c r="Q171" s="49">
        <v>24</v>
      </c>
      <c r="R171" s="24" t="s">
        <v>745</v>
      </c>
      <c r="S171" s="5">
        <f t="shared" si="14"/>
        <v>164.7</v>
      </c>
      <c r="T171" s="5">
        <f t="shared" si="15"/>
        <v>2.4</v>
      </c>
      <c r="U171" s="6">
        <f t="shared" si="16"/>
        <v>9.375</v>
      </c>
    </row>
    <row r="172" spans="1:21" x14ac:dyDescent="0.25">
      <c r="A172" s="45" t="s">
        <v>577</v>
      </c>
      <c r="B172" s="58" t="s">
        <v>808</v>
      </c>
      <c r="C172" s="47">
        <v>5.3</v>
      </c>
      <c r="D172" s="49">
        <v>85</v>
      </c>
      <c r="E172" s="49">
        <v>77</v>
      </c>
      <c r="F172" s="49">
        <v>73</v>
      </c>
      <c r="G172" s="49">
        <v>82</v>
      </c>
      <c r="H172" s="49">
        <v>77</v>
      </c>
      <c r="I172" s="49">
        <v>12</v>
      </c>
      <c r="J172" s="49">
        <v>15</v>
      </c>
      <c r="K172" s="49">
        <v>11</v>
      </c>
      <c r="L172" s="49">
        <v>12</v>
      </c>
      <c r="M172" s="49">
        <v>8</v>
      </c>
      <c r="N172" s="49">
        <v>11</v>
      </c>
      <c r="O172" s="49">
        <v>14</v>
      </c>
      <c r="P172" s="49">
        <v>0</v>
      </c>
      <c r="Q172" s="49">
        <v>0</v>
      </c>
      <c r="R172" s="24" t="s">
        <v>745</v>
      </c>
      <c r="S172" s="5">
        <f t="shared" si="14"/>
        <v>117.26415094339623</v>
      </c>
      <c r="T172" s="5">
        <f t="shared" si="15"/>
        <v>1.5094339622641511</v>
      </c>
      <c r="U172" s="6">
        <f t="shared" si="16"/>
        <v>9.625</v>
      </c>
    </row>
    <row r="173" spans="1:21" x14ac:dyDescent="0.25">
      <c r="A173" s="45" t="s">
        <v>578</v>
      </c>
      <c r="B173" s="58" t="s">
        <v>808</v>
      </c>
      <c r="C173" s="47">
        <v>5.3</v>
      </c>
      <c r="D173" s="49">
        <v>85</v>
      </c>
      <c r="E173" s="49">
        <v>115.5</v>
      </c>
      <c r="F173" s="49">
        <v>109.5</v>
      </c>
      <c r="G173" s="49">
        <v>123</v>
      </c>
      <c r="H173" s="49">
        <v>115.5</v>
      </c>
      <c r="I173" s="49">
        <v>18</v>
      </c>
      <c r="J173" s="49">
        <v>22.5</v>
      </c>
      <c r="K173" s="49">
        <v>16.5</v>
      </c>
      <c r="L173" s="49">
        <v>18</v>
      </c>
      <c r="M173" s="49">
        <v>8</v>
      </c>
      <c r="N173" s="49">
        <v>16.5</v>
      </c>
      <c r="O173" s="49">
        <v>21</v>
      </c>
      <c r="P173" s="49">
        <v>0</v>
      </c>
      <c r="Q173" s="49">
        <v>0</v>
      </c>
      <c r="R173" s="24" t="s">
        <v>745</v>
      </c>
      <c r="S173" s="5">
        <f t="shared" si="14"/>
        <v>175.89622641509433</v>
      </c>
      <c r="T173" s="5">
        <f t="shared" si="15"/>
        <v>1.5094339622641511</v>
      </c>
      <c r="U173" s="6">
        <f t="shared" si="16"/>
        <v>14.4375</v>
      </c>
    </row>
    <row r="174" spans="1:21" x14ac:dyDescent="0.25">
      <c r="A174" s="45" t="s">
        <v>768</v>
      </c>
      <c r="B174" s="58" t="s">
        <v>101</v>
      </c>
      <c r="C174" s="47">
        <v>2.1</v>
      </c>
      <c r="D174" s="49">
        <v>50</v>
      </c>
      <c r="E174" s="49">
        <v>35</v>
      </c>
      <c r="F174" s="49">
        <v>33</v>
      </c>
      <c r="G174" s="49">
        <v>35</v>
      </c>
      <c r="H174" s="49">
        <v>35</v>
      </c>
      <c r="I174" s="49">
        <v>12</v>
      </c>
      <c r="J174" s="49">
        <v>15</v>
      </c>
      <c r="K174" s="49">
        <v>17</v>
      </c>
      <c r="L174" s="49">
        <v>12</v>
      </c>
      <c r="M174" s="49">
        <v>0</v>
      </c>
      <c r="N174" s="49">
        <v>13</v>
      </c>
      <c r="O174" s="49">
        <v>21</v>
      </c>
      <c r="P174" s="49">
        <v>0</v>
      </c>
      <c r="Q174" s="49">
        <v>0</v>
      </c>
      <c r="R174" s="24" t="s">
        <v>745</v>
      </c>
      <c r="S174" s="5">
        <f t="shared" si="14"/>
        <v>84.714285714285708</v>
      </c>
      <c r="T174" s="5">
        <f t="shared" si="15"/>
        <v>0</v>
      </c>
      <c r="U174" s="6" t="str">
        <f t="shared" si="16"/>
        <v>n/a</v>
      </c>
    </row>
    <row r="175" spans="1:21" x14ac:dyDescent="0.25">
      <c r="A175" s="45" t="s">
        <v>773</v>
      </c>
      <c r="B175" s="58" t="s">
        <v>101</v>
      </c>
      <c r="C175" s="47">
        <v>2.1</v>
      </c>
      <c r="D175" s="49">
        <v>50</v>
      </c>
      <c r="E175" s="49">
        <v>70</v>
      </c>
      <c r="F175" s="49">
        <v>66</v>
      </c>
      <c r="G175" s="49">
        <v>70</v>
      </c>
      <c r="H175" s="49">
        <v>70</v>
      </c>
      <c r="I175" s="49">
        <v>24</v>
      </c>
      <c r="J175" s="49">
        <v>30</v>
      </c>
      <c r="K175" s="49">
        <v>34</v>
      </c>
      <c r="L175" s="49">
        <v>24</v>
      </c>
      <c r="M175" s="49">
        <v>0</v>
      </c>
      <c r="N175" s="49">
        <v>26</v>
      </c>
      <c r="O175" s="49">
        <v>42</v>
      </c>
      <c r="P175" s="49">
        <v>0</v>
      </c>
      <c r="Q175" s="49">
        <v>0</v>
      </c>
      <c r="R175" s="24" t="s">
        <v>745</v>
      </c>
      <c r="S175" s="5">
        <f t="shared" si="14"/>
        <v>169.42857142857142</v>
      </c>
      <c r="T175" s="5">
        <f t="shared" si="15"/>
        <v>0</v>
      </c>
      <c r="U175" s="6" t="str">
        <f t="shared" si="16"/>
        <v>n/a</v>
      </c>
    </row>
    <row r="176" spans="1:21" x14ac:dyDescent="0.25">
      <c r="A176" s="45" t="s">
        <v>579</v>
      </c>
      <c r="B176" s="58" t="s">
        <v>101</v>
      </c>
      <c r="C176" s="47">
        <v>1.1000000000000001</v>
      </c>
      <c r="D176" s="49">
        <v>50</v>
      </c>
      <c r="E176" s="49">
        <v>18</v>
      </c>
      <c r="F176" s="49">
        <v>19</v>
      </c>
      <c r="G176" s="49">
        <v>18</v>
      </c>
      <c r="H176" s="49">
        <v>18</v>
      </c>
      <c r="I176" s="49">
        <v>11</v>
      </c>
      <c r="J176" s="49">
        <v>11</v>
      </c>
      <c r="K176" s="49">
        <v>14</v>
      </c>
      <c r="L176" s="49">
        <v>12</v>
      </c>
      <c r="M176" s="49">
        <v>0</v>
      </c>
      <c r="N176" s="49">
        <v>8</v>
      </c>
      <c r="O176" s="49">
        <v>7</v>
      </c>
      <c r="P176" s="49">
        <v>7</v>
      </c>
      <c r="Q176" s="49">
        <v>7</v>
      </c>
      <c r="R176" s="24" t="s">
        <v>745</v>
      </c>
      <c r="S176" s="5">
        <f t="shared" si="14"/>
        <v>64.909090909090907</v>
      </c>
      <c r="T176" s="5">
        <f t="shared" si="15"/>
        <v>0</v>
      </c>
      <c r="U176" s="6" t="str">
        <f t="shared" si="16"/>
        <v>n/a</v>
      </c>
    </row>
    <row r="177" spans="1:21" x14ac:dyDescent="0.25">
      <c r="A177" s="45" t="s">
        <v>580</v>
      </c>
      <c r="B177" s="58" t="s">
        <v>101</v>
      </c>
      <c r="C177" s="47">
        <v>1.1000000000000001</v>
      </c>
      <c r="D177" s="49">
        <v>50</v>
      </c>
      <c r="E177" s="49">
        <v>36</v>
      </c>
      <c r="F177" s="49">
        <v>38</v>
      </c>
      <c r="G177" s="49">
        <v>36</v>
      </c>
      <c r="H177" s="49">
        <v>36</v>
      </c>
      <c r="I177" s="49">
        <v>22</v>
      </c>
      <c r="J177" s="49">
        <v>22</v>
      </c>
      <c r="K177" s="49">
        <v>28</v>
      </c>
      <c r="L177" s="49">
        <v>24</v>
      </c>
      <c r="M177" s="49">
        <v>0</v>
      </c>
      <c r="N177" s="49">
        <v>16</v>
      </c>
      <c r="O177" s="49">
        <v>14</v>
      </c>
      <c r="P177" s="49">
        <v>14</v>
      </c>
      <c r="Q177" s="49">
        <v>14</v>
      </c>
      <c r="R177" s="24" t="s">
        <v>745</v>
      </c>
      <c r="S177" s="5">
        <f t="shared" si="14"/>
        <v>129.81818181818181</v>
      </c>
      <c r="T177" s="5">
        <f t="shared" si="15"/>
        <v>0</v>
      </c>
      <c r="U177" s="6" t="str">
        <f t="shared" si="16"/>
        <v>n/a</v>
      </c>
    </row>
    <row r="178" spans="1:21" s="4" customFormat="1" x14ac:dyDescent="0.25">
      <c r="A178" s="3"/>
      <c r="B178" s="3"/>
      <c r="C178" s="10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2"/>
      <c r="T178" s="22"/>
      <c r="U178" s="23"/>
    </row>
    <row r="179" spans="1:21" s="4" customFormat="1" x14ac:dyDescent="0.25">
      <c r="A179" s="105" t="s">
        <v>810</v>
      </c>
      <c r="B179" s="3"/>
      <c r="C179" s="10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2"/>
      <c r="T179" s="22"/>
      <c r="U179" s="23"/>
    </row>
    <row r="180" spans="1:21" s="4" customFormat="1" x14ac:dyDescent="0.25">
      <c r="A180" s="3"/>
      <c r="B180" s="3"/>
      <c r="C180" s="10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22"/>
      <c r="T180" s="22"/>
      <c r="U180" s="23"/>
    </row>
    <row r="181" spans="1:21" s="4" customFormat="1" x14ac:dyDescent="0.25">
      <c r="A181" s="3"/>
      <c r="B181" s="3"/>
      <c r="C181" s="10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2"/>
      <c r="T181" s="22"/>
      <c r="U181" s="23"/>
    </row>
    <row r="182" spans="1:21" s="4" customFormat="1" x14ac:dyDescent="0.25">
      <c r="A182" s="3"/>
      <c r="B182" s="3"/>
      <c r="C182" s="10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22"/>
      <c r="T182" s="22"/>
      <c r="U182" s="23"/>
    </row>
    <row r="183" spans="1:21" s="4" customFormat="1" x14ac:dyDescent="0.25">
      <c r="A183" s="3"/>
      <c r="B183" s="3"/>
      <c r="C183" s="10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2"/>
      <c r="T183" s="22"/>
      <c r="U183" s="23"/>
    </row>
    <row r="184" spans="1:21" s="4" customFormat="1" x14ac:dyDescent="0.25">
      <c r="A184" s="3"/>
      <c r="B184" s="3"/>
      <c r="C184" s="10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22"/>
      <c r="T184" s="22"/>
      <c r="U184" s="23"/>
    </row>
    <row r="185" spans="1:21" s="4" customFormat="1" x14ac:dyDescent="0.25">
      <c r="A185" s="3"/>
      <c r="B185" s="3"/>
      <c r="C185" s="10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2"/>
      <c r="T185" s="22"/>
      <c r="U185" s="23"/>
    </row>
    <row r="186" spans="1:21" s="4" customFormat="1" x14ac:dyDescent="0.25">
      <c r="A186" s="3"/>
      <c r="B186" s="3"/>
      <c r="C186" s="10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22"/>
      <c r="T186" s="22"/>
      <c r="U186" s="23"/>
    </row>
    <row r="187" spans="1:21" s="4" customFormat="1" x14ac:dyDescent="0.25">
      <c r="A187" s="3"/>
      <c r="B187" s="3"/>
      <c r="C187" s="10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22"/>
      <c r="T187" s="22"/>
      <c r="U187" s="23"/>
    </row>
    <row r="188" spans="1:21" s="4" customFormat="1" x14ac:dyDescent="0.25">
      <c r="A188" s="3"/>
      <c r="B188" s="3"/>
      <c r="C188" s="10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2"/>
      <c r="T188" s="22"/>
      <c r="U188" s="23"/>
    </row>
    <row r="189" spans="1:21" s="4" customFormat="1" x14ac:dyDescent="0.25">
      <c r="A189" s="3"/>
      <c r="B189" s="3"/>
      <c r="C189" s="10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2"/>
      <c r="T189" s="22"/>
      <c r="U189" s="23"/>
    </row>
    <row r="190" spans="1:21" s="4" customFormat="1" x14ac:dyDescent="0.25">
      <c r="A190" s="3"/>
      <c r="B190" s="3"/>
      <c r="C190" s="10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2"/>
      <c r="T190" s="22"/>
      <c r="U190" s="23"/>
    </row>
    <row r="191" spans="1:21" s="4" customFormat="1" x14ac:dyDescent="0.25">
      <c r="A191" s="3"/>
      <c r="B191" s="3"/>
      <c r="C191" s="10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22"/>
      <c r="T191" s="22"/>
      <c r="U191" s="23"/>
    </row>
    <row r="192" spans="1:21" s="4" customFormat="1" x14ac:dyDescent="0.25">
      <c r="A192" s="3"/>
      <c r="B192" s="3"/>
      <c r="C192" s="10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2"/>
      <c r="T192" s="22"/>
      <c r="U192" s="23"/>
    </row>
    <row r="193" spans="1:21" s="4" customFormat="1" x14ac:dyDescent="0.25">
      <c r="A193" s="3"/>
      <c r="B193" s="3"/>
      <c r="C193" s="10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2"/>
      <c r="T193" s="22"/>
      <c r="U193" s="23"/>
    </row>
    <row r="194" spans="1:21" s="4" customFormat="1" x14ac:dyDescent="0.25">
      <c r="A194" s="3"/>
      <c r="B194" s="3"/>
      <c r="C194" s="10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2"/>
      <c r="T194" s="22"/>
      <c r="U194" s="23"/>
    </row>
    <row r="195" spans="1:21" s="4" customFormat="1" x14ac:dyDescent="0.25">
      <c r="A195" s="3"/>
      <c r="B195" s="3"/>
      <c r="C195" s="10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2"/>
      <c r="T195" s="22"/>
      <c r="U195" s="23"/>
    </row>
    <row r="196" spans="1:21" s="4" customFormat="1" x14ac:dyDescent="0.25">
      <c r="A196" s="3"/>
      <c r="B196" s="3"/>
      <c r="C196" s="10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2"/>
      <c r="T196" s="22"/>
      <c r="U196" s="23"/>
    </row>
    <row r="197" spans="1:21" s="4" customFormat="1" x14ac:dyDescent="0.25">
      <c r="A197" s="3"/>
      <c r="B197" s="3"/>
      <c r="C197" s="10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2"/>
      <c r="T197" s="22"/>
      <c r="U197" s="23"/>
    </row>
    <row r="198" spans="1:21" s="4" customFormat="1" x14ac:dyDescent="0.25">
      <c r="A198" s="3"/>
      <c r="B198" s="3"/>
      <c r="C198" s="10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2"/>
      <c r="T198" s="22"/>
      <c r="U198" s="23"/>
    </row>
    <row r="199" spans="1:21" s="4" customFormat="1" x14ac:dyDescent="0.25">
      <c r="A199" s="3"/>
      <c r="B199" s="3"/>
      <c r="C199" s="10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2"/>
      <c r="T199" s="22"/>
      <c r="U199" s="23"/>
    </row>
    <row r="200" spans="1:21" s="4" customFormat="1" x14ac:dyDescent="0.25">
      <c r="A200" s="3"/>
      <c r="B200" s="3"/>
      <c r="C200" s="10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2"/>
      <c r="T200" s="22"/>
      <c r="U200" s="23"/>
    </row>
    <row r="201" spans="1:21" s="4" customFormat="1" x14ac:dyDescent="0.25">
      <c r="A201" s="3"/>
      <c r="B201" s="3"/>
      <c r="C201" s="10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2"/>
      <c r="T201" s="22"/>
      <c r="U201" s="23"/>
    </row>
    <row r="202" spans="1:21" s="4" customFormat="1" x14ac:dyDescent="0.25">
      <c r="A202" s="3"/>
      <c r="B202" s="3"/>
      <c r="C202" s="10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2"/>
      <c r="T202" s="22"/>
      <c r="U202" s="23"/>
    </row>
    <row r="203" spans="1:21" s="4" customFormat="1" x14ac:dyDescent="0.25">
      <c r="A203" s="3"/>
      <c r="B203" s="3"/>
      <c r="C203" s="10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2"/>
      <c r="T203" s="22"/>
      <c r="U203" s="23"/>
    </row>
    <row r="204" spans="1:21" s="4" customFormat="1" x14ac:dyDescent="0.25">
      <c r="A204" s="3"/>
      <c r="B204" s="3"/>
      <c r="C204" s="10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2"/>
      <c r="T204" s="22"/>
      <c r="U204" s="23"/>
    </row>
    <row r="205" spans="1:21" s="4" customFormat="1" x14ac:dyDescent="0.25">
      <c r="A205" s="3"/>
      <c r="B205" s="3"/>
      <c r="C205" s="10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2"/>
      <c r="T205" s="22"/>
      <c r="U205" s="23"/>
    </row>
    <row r="206" spans="1:21" s="4" customFormat="1" x14ac:dyDescent="0.25">
      <c r="A206" s="3"/>
      <c r="B206" s="3"/>
      <c r="C206" s="10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2"/>
      <c r="T206" s="22"/>
      <c r="U206" s="23"/>
    </row>
    <row r="207" spans="1:21" s="4" customFormat="1" x14ac:dyDescent="0.25">
      <c r="A207" s="3"/>
      <c r="B207" s="3"/>
      <c r="C207" s="10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2"/>
      <c r="T207" s="22"/>
      <c r="U207" s="23"/>
    </row>
    <row r="208" spans="1:21" s="4" customFormat="1" x14ac:dyDescent="0.25">
      <c r="A208" s="3"/>
      <c r="B208" s="3"/>
      <c r="C208" s="10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2"/>
      <c r="T208" s="22"/>
      <c r="U208" s="23"/>
    </row>
    <row r="209" spans="1:21" s="4" customFormat="1" x14ac:dyDescent="0.25">
      <c r="A209" s="3"/>
      <c r="B209" s="3"/>
      <c r="C209" s="10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2"/>
      <c r="T209" s="22"/>
      <c r="U209" s="23"/>
    </row>
    <row r="210" spans="1:21" s="4" customFormat="1" x14ac:dyDescent="0.25">
      <c r="A210" s="3"/>
      <c r="B210" s="3"/>
      <c r="C210" s="10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2"/>
      <c r="T210" s="22"/>
      <c r="U210" s="23"/>
    </row>
    <row r="211" spans="1:21" s="4" customFormat="1" x14ac:dyDescent="0.25">
      <c r="A211" s="3"/>
      <c r="B211" s="3"/>
      <c r="C211" s="10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2"/>
      <c r="T211" s="22"/>
      <c r="U211" s="23"/>
    </row>
    <row r="212" spans="1:21" s="4" customFormat="1" x14ac:dyDescent="0.25">
      <c r="A212" s="3"/>
      <c r="B212" s="3"/>
      <c r="C212" s="10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2"/>
      <c r="T212" s="22"/>
      <c r="U212" s="23"/>
    </row>
    <row r="213" spans="1:21" s="4" customFormat="1" x14ac:dyDescent="0.25">
      <c r="A213" s="3"/>
      <c r="B213" s="3"/>
      <c r="C213" s="10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2"/>
      <c r="T213" s="22"/>
      <c r="U213" s="23"/>
    </row>
    <row r="214" spans="1:21" s="4" customFormat="1" x14ac:dyDescent="0.25">
      <c r="A214" s="3"/>
      <c r="B214" s="3"/>
      <c r="C214" s="10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2"/>
      <c r="T214" s="22"/>
      <c r="U214" s="23"/>
    </row>
    <row r="215" spans="1:21" s="4" customFormat="1" x14ac:dyDescent="0.25">
      <c r="A215" s="3"/>
      <c r="B215" s="3"/>
      <c r="C215" s="10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2"/>
      <c r="T215" s="22"/>
      <c r="U215" s="23"/>
    </row>
    <row r="216" spans="1:21" s="4" customFormat="1" x14ac:dyDescent="0.25">
      <c r="A216" s="3"/>
      <c r="B216" s="3"/>
      <c r="C216" s="10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2"/>
      <c r="T216" s="22"/>
      <c r="U216" s="23"/>
    </row>
    <row r="217" spans="1:21" s="4" customFormat="1" x14ac:dyDescent="0.25">
      <c r="A217" s="3"/>
      <c r="B217" s="3"/>
      <c r="C217" s="10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2"/>
      <c r="T217" s="22"/>
      <c r="U217" s="23"/>
    </row>
    <row r="218" spans="1:21" s="4" customFormat="1" x14ac:dyDescent="0.25">
      <c r="A218" s="3"/>
      <c r="B218" s="3"/>
      <c r="C218" s="10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2"/>
      <c r="T218" s="22"/>
      <c r="U218" s="23"/>
    </row>
    <row r="219" spans="1:21" s="4" customFormat="1" x14ac:dyDescent="0.25">
      <c r="A219" s="3"/>
      <c r="B219" s="3"/>
      <c r="C219" s="10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2"/>
      <c r="T219" s="22"/>
      <c r="U219" s="23"/>
    </row>
    <row r="220" spans="1:21" s="4" customFormat="1" x14ac:dyDescent="0.25">
      <c r="A220" s="3"/>
      <c r="B220" s="3"/>
      <c r="C220" s="10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2"/>
      <c r="T220" s="22"/>
      <c r="U220" s="23"/>
    </row>
    <row r="221" spans="1:21" s="4" customFormat="1" x14ac:dyDescent="0.25">
      <c r="A221" s="3"/>
      <c r="B221" s="3"/>
      <c r="C221" s="10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2"/>
      <c r="T221" s="22"/>
      <c r="U221" s="23"/>
    </row>
    <row r="222" spans="1:21" s="4" customFormat="1" x14ac:dyDescent="0.25">
      <c r="A222" s="3"/>
      <c r="B222" s="3"/>
      <c r="C222" s="10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2"/>
      <c r="T222" s="22"/>
      <c r="U222" s="23"/>
    </row>
    <row r="223" spans="1:21" s="4" customFormat="1" x14ac:dyDescent="0.25">
      <c r="A223" s="3"/>
      <c r="B223" s="3"/>
      <c r="C223" s="10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2"/>
      <c r="T223" s="22"/>
      <c r="U223" s="23"/>
    </row>
    <row r="224" spans="1:21" s="4" customFormat="1" x14ac:dyDescent="0.25">
      <c r="A224" s="3"/>
      <c r="B224" s="3"/>
      <c r="C224" s="10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2"/>
      <c r="T224" s="22"/>
      <c r="U224" s="23"/>
    </row>
    <row r="225" spans="1:21" s="4" customFormat="1" x14ac:dyDescent="0.25">
      <c r="A225" s="3"/>
      <c r="B225" s="3"/>
      <c r="C225" s="10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2"/>
      <c r="T225" s="22"/>
      <c r="U225" s="23"/>
    </row>
    <row r="226" spans="1:21" s="4" customFormat="1" x14ac:dyDescent="0.25">
      <c r="A226" s="3"/>
      <c r="B226" s="3"/>
      <c r="C226" s="10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2"/>
      <c r="T226" s="22"/>
      <c r="U226" s="23"/>
    </row>
    <row r="227" spans="1:21" s="4" customFormat="1" x14ac:dyDescent="0.25">
      <c r="A227" s="3"/>
      <c r="B227" s="3"/>
      <c r="C227" s="10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2"/>
      <c r="T227" s="22"/>
      <c r="U227" s="23"/>
    </row>
    <row r="228" spans="1:21" s="4" customFormat="1" x14ac:dyDescent="0.25">
      <c r="A228" s="3"/>
      <c r="B228" s="3"/>
      <c r="C228" s="10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2"/>
      <c r="T228" s="22"/>
      <c r="U228" s="23"/>
    </row>
    <row r="229" spans="1:21" s="4" customFormat="1" x14ac:dyDescent="0.25">
      <c r="A229" s="3"/>
      <c r="B229" s="3"/>
      <c r="C229" s="10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2"/>
      <c r="T229" s="22"/>
      <c r="U229" s="23"/>
    </row>
    <row r="230" spans="1:21" s="4" customFormat="1" x14ac:dyDescent="0.25">
      <c r="A230" s="3"/>
      <c r="B230" s="3"/>
      <c r="C230" s="10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2"/>
      <c r="T230" s="22"/>
      <c r="U230" s="23"/>
    </row>
    <row r="231" spans="1:21" s="4" customFormat="1" x14ac:dyDescent="0.25">
      <c r="A231" s="3"/>
      <c r="B231" s="3"/>
      <c r="C231" s="10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2"/>
      <c r="T231" s="22"/>
      <c r="U231" s="23"/>
    </row>
    <row r="232" spans="1:21" s="4" customFormat="1" x14ac:dyDescent="0.25">
      <c r="A232" s="3"/>
      <c r="B232" s="3"/>
      <c r="C232" s="10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2"/>
      <c r="T232" s="22"/>
      <c r="U232" s="23"/>
    </row>
    <row r="233" spans="1:21" s="4" customFormat="1" x14ac:dyDescent="0.25">
      <c r="A233" s="3"/>
      <c r="B233" s="3"/>
      <c r="C233" s="10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2"/>
      <c r="T233" s="22"/>
      <c r="U233" s="23"/>
    </row>
    <row r="234" spans="1:21" s="4" customFormat="1" x14ac:dyDescent="0.25">
      <c r="A234" s="3"/>
      <c r="B234" s="3"/>
      <c r="C234" s="10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2"/>
      <c r="T234" s="22"/>
      <c r="U234" s="23"/>
    </row>
    <row r="235" spans="1:21" s="4" customFormat="1" x14ac:dyDescent="0.25">
      <c r="A235" s="3"/>
      <c r="B235" s="3"/>
      <c r="C235" s="10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2"/>
      <c r="T235" s="22"/>
      <c r="U235" s="23"/>
    </row>
    <row r="236" spans="1:21" s="4" customFormat="1" x14ac:dyDescent="0.25">
      <c r="A236" s="3"/>
      <c r="B236" s="3"/>
      <c r="C236" s="10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2"/>
      <c r="T236" s="22"/>
      <c r="U236" s="23"/>
    </row>
    <row r="237" spans="1:21" s="4" customFormat="1" x14ac:dyDescent="0.25">
      <c r="A237" s="3"/>
      <c r="B237" s="3"/>
      <c r="C237" s="10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2"/>
      <c r="T237" s="22"/>
      <c r="U237" s="23"/>
    </row>
    <row r="238" spans="1:21" s="4" customFormat="1" x14ac:dyDescent="0.25">
      <c r="A238" s="3"/>
      <c r="B238" s="3"/>
      <c r="C238" s="10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2"/>
      <c r="T238" s="22"/>
      <c r="U238" s="23"/>
    </row>
    <row r="239" spans="1:21" s="4" customFormat="1" x14ac:dyDescent="0.25">
      <c r="A239" s="3"/>
      <c r="B239" s="3"/>
      <c r="C239" s="10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2"/>
      <c r="T239" s="22"/>
      <c r="U239" s="23"/>
    </row>
    <row r="240" spans="1:21" s="4" customFormat="1" x14ac:dyDescent="0.25">
      <c r="A240" s="3"/>
      <c r="B240" s="3"/>
      <c r="C240" s="10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2"/>
      <c r="T240" s="22"/>
      <c r="U240" s="23"/>
    </row>
    <row r="241" spans="1:21" s="4" customFormat="1" x14ac:dyDescent="0.25">
      <c r="A241" s="3"/>
      <c r="B241" s="3"/>
      <c r="C241" s="10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2"/>
      <c r="T241" s="22"/>
      <c r="U241" s="23"/>
    </row>
    <row r="242" spans="1:21" s="4" customFormat="1" x14ac:dyDescent="0.25">
      <c r="A242" s="3"/>
      <c r="B242" s="3"/>
      <c r="C242" s="10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2"/>
      <c r="T242" s="22"/>
      <c r="U242" s="23"/>
    </row>
    <row r="243" spans="1:21" s="4" customFormat="1" x14ac:dyDescent="0.25">
      <c r="A243" s="3"/>
      <c r="B243" s="3"/>
      <c r="C243" s="10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2"/>
      <c r="T243" s="22"/>
      <c r="U243" s="23"/>
    </row>
    <row r="244" spans="1:21" s="4" customFormat="1" x14ac:dyDescent="0.25">
      <c r="A244" s="3"/>
      <c r="B244" s="3"/>
      <c r="C244" s="10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2"/>
      <c r="T244" s="22"/>
      <c r="U244" s="23"/>
    </row>
    <row r="245" spans="1:21" s="4" customFormat="1" x14ac:dyDescent="0.25">
      <c r="A245" s="3"/>
      <c r="B245" s="3"/>
      <c r="C245" s="10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2"/>
      <c r="T245" s="22"/>
      <c r="U245" s="23"/>
    </row>
    <row r="246" spans="1:21" s="4" customFormat="1" x14ac:dyDescent="0.25">
      <c r="A246" s="3"/>
      <c r="B246" s="3"/>
      <c r="C246" s="10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22"/>
      <c r="T246" s="22"/>
      <c r="U246" s="23"/>
    </row>
    <row r="247" spans="1:21" s="4" customFormat="1" x14ac:dyDescent="0.25">
      <c r="A247" s="3"/>
      <c r="B247" s="3"/>
      <c r="C247" s="10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2"/>
      <c r="T247" s="22"/>
      <c r="U247" s="23"/>
    </row>
    <row r="248" spans="1:21" s="4" customFormat="1" x14ac:dyDescent="0.25">
      <c r="A248" s="3"/>
      <c r="B248" s="3"/>
      <c r="C248" s="10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22"/>
      <c r="T248" s="22"/>
      <c r="U248" s="23"/>
    </row>
    <row r="249" spans="1:21" s="4" customFormat="1" x14ac:dyDescent="0.25">
      <c r="A249" s="3"/>
      <c r="B249" s="3"/>
      <c r="C249" s="10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2"/>
      <c r="T249" s="22"/>
      <c r="U249" s="23"/>
    </row>
    <row r="250" spans="1:21" s="4" customFormat="1" x14ac:dyDescent="0.25">
      <c r="A250" s="3"/>
      <c r="B250" s="3"/>
      <c r="C250" s="10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22"/>
      <c r="T250" s="22"/>
      <c r="U250" s="23"/>
    </row>
    <row r="251" spans="1:21" s="4" customFormat="1" x14ac:dyDescent="0.25">
      <c r="A251" s="3"/>
      <c r="B251" s="3"/>
      <c r="C251" s="10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2"/>
      <c r="T251" s="22"/>
      <c r="U251" s="23"/>
    </row>
    <row r="252" spans="1:21" s="4" customFormat="1" x14ac:dyDescent="0.25">
      <c r="A252" s="3"/>
      <c r="B252" s="3"/>
      <c r="C252" s="10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22"/>
      <c r="T252" s="22"/>
      <c r="U252" s="23"/>
    </row>
    <row r="253" spans="1:21" s="4" customFormat="1" x14ac:dyDescent="0.25">
      <c r="A253" s="3"/>
      <c r="B253" s="3"/>
      <c r="C253" s="10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2"/>
      <c r="T253" s="22"/>
      <c r="U253" s="23"/>
    </row>
    <row r="254" spans="1:21" s="4" customFormat="1" x14ac:dyDescent="0.25">
      <c r="A254" s="3"/>
      <c r="B254" s="3"/>
      <c r="C254" s="10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2"/>
      <c r="T254" s="22"/>
      <c r="U254" s="23"/>
    </row>
    <row r="255" spans="1:21" s="4" customFormat="1" x14ac:dyDescent="0.25">
      <c r="A255" s="3"/>
      <c r="B255" s="3"/>
      <c r="C255" s="10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2"/>
      <c r="T255" s="22"/>
      <c r="U255" s="23"/>
    </row>
    <row r="256" spans="1:21" s="4" customFormat="1" x14ac:dyDescent="0.25">
      <c r="A256" s="3"/>
      <c r="B256" s="3"/>
      <c r="C256" s="10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22"/>
      <c r="T256" s="22"/>
      <c r="U256" s="23"/>
    </row>
    <row r="257" spans="1:21" s="4" customFormat="1" x14ac:dyDescent="0.25">
      <c r="A257" s="3"/>
      <c r="B257" s="3"/>
      <c r="C257" s="10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22"/>
      <c r="T257" s="22"/>
      <c r="U257" s="23"/>
    </row>
    <row r="258" spans="1:21" s="4" customFormat="1" x14ac:dyDescent="0.25">
      <c r="A258" s="3"/>
      <c r="B258" s="3"/>
      <c r="C258" s="10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2"/>
      <c r="T258" s="22"/>
      <c r="U258" s="23"/>
    </row>
    <row r="259" spans="1:21" s="4" customFormat="1" x14ac:dyDescent="0.25">
      <c r="A259" s="3"/>
      <c r="B259" s="3"/>
      <c r="C259" s="10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2"/>
      <c r="T259" s="22"/>
      <c r="U259" s="23"/>
    </row>
    <row r="260" spans="1:21" s="4" customFormat="1" x14ac:dyDescent="0.25">
      <c r="A260" s="3"/>
      <c r="B260" s="3"/>
      <c r="C260" s="10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22"/>
      <c r="T260" s="22"/>
      <c r="U260" s="23"/>
    </row>
    <row r="261" spans="1:21" s="4" customFormat="1" x14ac:dyDescent="0.25">
      <c r="A261" s="3"/>
      <c r="B261" s="3"/>
      <c r="C261" s="10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2"/>
      <c r="T261" s="22"/>
      <c r="U261" s="23"/>
    </row>
    <row r="262" spans="1:21" s="4" customFormat="1" x14ac:dyDescent="0.25">
      <c r="A262" s="3"/>
      <c r="B262" s="3"/>
      <c r="C262" s="10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2"/>
      <c r="T262" s="22"/>
      <c r="U262" s="23"/>
    </row>
    <row r="263" spans="1:21" s="4" customFormat="1" x14ac:dyDescent="0.25">
      <c r="A263" s="3"/>
      <c r="B263" s="3"/>
      <c r="C263" s="10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22"/>
      <c r="T263" s="22"/>
      <c r="U263" s="23"/>
    </row>
    <row r="264" spans="1:21" s="4" customFormat="1" x14ac:dyDescent="0.25">
      <c r="A264" s="3"/>
      <c r="B264" s="3"/>
      <c r="C264" s="10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22"/>
      <c r="T264" s="22"/>
      <c r="U264" s="23"/>
    </row>
    <row r="265" spans="1:21" s="4" customFormat="1" x14ac:dyDescent="0.25">
      <c r="A265" s="3"/>
      <c r="B265" s="3"/>
      <c r="C265" s="10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2"/>
      <c r="T265" s="22"/>
      <c r="U265" s="23"/>
    </row>
    <row r="266" spans="1:21" s="4" customFormat="1" x14ac:dyDescent="0.25">
      <c r="A266" s="3"/>
      <c r="B266" s="3"/>
      <c r="C266" s="10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22"/>
      <c r="T266" s="22"/>
      <c r="U266" s="23"/>
    </row>
    <row r="267" spans="1:21" s="4" customFormat="1" x14ac:dyDescent="0.25">
      <c r="A267" s="3"/>
      <c r="B267" s="3"/>
      <c r="C267" s="10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22"/>
      <c r="T267" s="22"/>
      <c r="U267" s="23"/>
    </row>
    <row r="268" spans="1:21" s="4" customFormat="1" x14ac:dyDescent="0.25">
      <c r="A268" s="3"/>
      <c r="B268" s="3"/>
      <c r="C268" s="10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2"/>
      <c r="T268" s="22"/>
      <c r="U268" s="23"/>
    </row>
    <row r="269" spans="1:21" s="4" customFormat="1" x14ac:dyDescent="0.25">
      <c r="A269" s="3"/>
      <c r="B269" s="3"/>
      <c r="C269" s="10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22"/>
      <c r="T269" s="22"/>
      <c r="U269" s="23"/>
    </row>
    <row r="270" spans="1:21" s="4" customFormat="1" x14ac:dyDescent="0.25">
      <c r="A270" s="3"/>
      <c r="B270" s="3"/>
      <c r="C270" s="10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2"/>
      <c r="T270" s="22"/>
      <c r="U270" s="23"/>
    </row>
    <row r="271" spans="1:21" s="4" customFormat="1" x14ac:dyDescent="0.25">
      <c r="A271" s="3"/>
      <c r="B271" s="3"/>
      <c r="C271" s="10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22"/>
      <c r="T271" s="22"/>
      <c r="U271" s="23"/>
    </row>
    <row r="272" spans="1:21" s="4" customFormat="1" x14ac:dyDescent="0.25">
      <c r="A272" s="3"/>
      <c r="B272" s="3"/>
      <c r="C272" s="10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22"/>
      <c r="T272" s="22"/>
      <c r="U272" s="23"/>
    </row>
    <row r="273" spans="1:21" s="4" customFormat="1" x14ac:dyDescent="0.25">
      <c r="A273" s="3"/>
      <c r="B273" s="3"/>
      <c r="C273" s="10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2"/>
      <c r="T273" s="22"/>
      <c r="U273" s="23"/>
    </row>
    <row r="274" spans="1:21" s="4" customFormat="1" x14ac:dyDescent="0.25">
      <c r="A274" s="3"/>
      <c r="B274" s="3"/>
      <c r="C274" s="10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2"/>
      <c r="T274" s="22"/>
      <c r="U274" s="23"/>
    </row>
    <row r="275" spans="1:21" s="4" customFormat="1" x14ac:dyDescent="0.25">
      <c r="A275" s="3"/>
      <c r="B275" s="3"/>
      <c r="C275" s="10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22"/>
      <c r="T275" s="22"/>
      <c r="U275" s="23"/>
    </row>
    <row r="276" spans="1:21" s="4" customFormat="1" x14ac:dyDescent="0.25">
      <c r="A276" s="3"/>
      <c r="B276" s="3"/>
      <c r="C276" s="10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2"/>
      <c r="T276" s="22"/>
      <c r="U276" s="23"/>
    </row>
    <row r="277" spans="1:21" s="4" customFormat="1" x14ac:dyDescent="0.25">
      <c r="A277" s="3"/>
      <c r="B277" s="3"/>
      <c r="C277" s="10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2"/>
      <c r="T277" s="22"/>
      <c r="U277" s="23"/>
    </row>
    <row r="278" spans="1:21" s="4" customFormat="1" x14ac:dyDescent="0.25">
      <c r="A278" s="3"/>
      <c r="B278" s="3"/>
      <c r="C278" s="10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2"/>
      <c r="T278" s="22"/>
      <c r="U278" s="23"/>
    </row>
    <row r="279" spans="1:21" s="4" customFormat="1" x14ac:dyDescent="0.25">
      <c r="A279" s="3"/>
      <c r="B279" s="3"/>
      <c r="C279" s="10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2"/>
      <c r="T279" s="22"/>
      <c r="U279" s="23"/>
    </row>
    <row r="280" spans="1:21" s="4" customFormat="1" x14ac:dyDescent="0.25">
      <c r="A280" s="3"/>
      <c r="B280" s="3"/>
      <c r="C280" s="10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2"/>
      <c r="T280" s="22"/>
      <c r="U280" s="23"/>
    </row>
    <row r="281" spans="1:21" s="4" customFormat="1" x14ac:dyDescent="0.25">
      <c r="A281" s="3"/>
      <c r="B281" s="3"/>
      <c r="C281" s="10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22"/>
      <c r="T281" s="22"/>
      <c r="U281" s="23"/>
    </row>
    <row r="282" spans="1:21" s="4" customFormat="1" x14ac:dyDescent="0.25">
      <c r="A282" s="3"/>
      <c r="B282" s="3"/>
      <c r="C282" s="10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22"/>
      <c r="T282" s="22"/>
      <c r="U282" s="23"/>
    </row>
    <row r="283" spans="1:21" s="4" customFormat="1" x14ac:dyDescent="0.25">
      <c r="A283" s="3"/>
      <c r="B283" s="3"/>
      <c r="C283" s="10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22"/>
      <c r="T283" s="22"/>
      <c r="U283" s="23"/>
    </row>
    <row r="284" spans="1:21" s="4" customFormat="1" x14ac:dyDescent="0.25">
      <c r="A284" s="3"/>
      <c r="B284" s="3"/>
      <c r="C284" s="10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2"/>
      <c r="T284" s="22"/>
      <c r="U284" s="23"/>
    </row>
    <row r="285" spans="1:21" s="4" customFormat="1" x14ac:dyDescent="0.25">
      <c r="A285" s="3"/>
      <c r="B285" s="3"/>
      <c r="C285" s="10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22"/>
      <c r="T285" s="22"/>
      <c r="U285" s="23"/>
    </row>
    <row r="286" spans="1:21" s="4" customFormat="1" x14ac:dyDescent="0.25">
      <c r="A286" s="3"/>
      <c r="B286" s="3"/>
      <c r="C286" s="10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22"/>
      <c r="T286" s="22"/>
      <c r="U286" s="23"/>
    </row>
    <row r="287" spans="1:21" s="4" customFormat="1" x14ac:dyDescent="0.25">
      <c r="A287" s="3"/>
      <c r="B287" s="3"/>
      <c r="C287" s="10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22"/>
      <c r="T287" s="22"/>
      <c r="U287" s="23"/>
    </row>
    <row r="288" spans="1:21" s="4" customFormat="1" x14ac:dyDescent="0.25">
      <c r="A288" s="3"/>
      <c r="B288" s="3"/>
      <c r="C288" s="10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2"/>
      <c r="T288" s="22"/>
      <c r="U288" s="23"/>
    </row>
    <row r="289" spans="1:21" s="4" customFormat="1" x14ac:dyDescent="0.25">
      <c r="A289" s="3"/>
      <c r="B289" s="3"/>
      <c r="C289" s="10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22"/>
      <c r="T289" s="22"/>
      <c r="U289" s="23"/>
    </row>
    <row r="290" spans="1:21" s="4" customFormat="1" x14ac:dyDescent="0.25">
      <c r="A290" s="3"/>
      <c r="B290" s="3"/>
      <c r="C290" s="10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2"/>
      <c r="T290" s="22"/>
      <c r="U290" s="23"/>
    </row>
    <row r="291" spans="1:21" s="4" customFormat="1" x14ac:dyDescent="0.25">
      <c r="A291" s="3"/>
      <c r="B291" s="3"/>
      <c r="C291" s="10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22"/>
      <c r="T291" s="22"/>
      <c r="U291" s="23"/>
    </row>
    <row r="292" spans="1:21" s="4" customFormat="1" x14ac:dyDescent="0.25">
      <c r="A292" s="3"/>
      <c r="B292" s="3"/>
      <c r="C292" s="10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2"/>
      <c r="T292" s="22"/>
      <c r="U292" s="23"/>
    </row>
    <row r="293" spans="1:21" s="4" customFormat="1" x14ac:dyDescent="0.25">
      <c r="A293" s="3"/>
      <c r="B293" s="3"/>
      <c r="C293" s="10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22"/>
      <c r="T293" s="22"/>
      <c r="U293" s="23"/>
    </row>
    <row r="294" spans="1:21" s="4" customFormat="1" x14ac:dyDescent="0.25">
      <c r="A294" s="3"/>
      <c r="B294" s="3"/>
      <c r="C294" s="10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22"/>
      <c r="T294" s="22"/>
      <c r="U294" s="23"/>
    </row>
    <row r="295" spans="1:21" s="4" customFormat="1" x14ac:dyDescent="0.25">
      <c r="A295" s="3"/>
      <c r="B295" s="3"/>
      <c r="C295" s="10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22"/>
      <c r="T295" s="22"/>
      <c r="U295" s="23"/>
    </row>
    <row r="296" spans="1:21" s="4" customFormat="1" x14ac:dyDescent="0.25">
      <c r="A296" s="3"/>
      <c r="B296" s="3"/>
      <c r="C296" s="10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2"/>
      <c r="T296" s="22"/>
      <c r="U296" s="23"/>
    </row>
    <row r="297" spans="1:21" s="4" customFormat="1" x14ac:dyDescent="0.25">
      <c r="A297" s="3"/>
      <c r="B297" s="3"/>
      <c r="C297" s="10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22"/>
      <c r="T297" s="22"/>
      <c r="U297" s="23"/>
    </row>
    <row r="298" spans="1:21" s="4" customFormat="1" x14ac:dyDescent="0.25">
      <c r="A298" s="3"/>
      <c r="B298" s="3"/>
      <c r="C298" s="10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2"/>
      <c r="T298" s="22"/>
      <c r="U298" s="23"/>
    </row>
    <row r="299" spans="1:21" s="4" customFormat="1" x14ac:dyDescent="0.25">
      <c r="A299" s="3"/>
      <c r="B299" s="3"/>
      <c r="C299" s="10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22"/>
      <c r="T299" s="22"/>
      <c r="U299" s="23"/>
    </row>
    <row r="300" spans="1:21" s="4" customFormat="1" x14ac:dyDescent="0.25">
      <c r="A300" s="3"/>
      <c r="B300" s="3"/>
      <c r="C300" s="10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22"/>
      <c r="T300" s="22"/>
      <c r="U300" s="23"/>
    </row>
    <row r="301" spans="1:21" s="4" customFormat="1" x14ac:dyDescent="0.25">
      <c r="A301" s="3"/>
      <c r="B301" s="3"/>
      <c r="C301" s="10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22"/>
      <c r="T301" s="22"/>
      <c r="U301" s="23"/>
    </row>
    <row r="302" spans="1:21" s="4" customFormat="1" x14ac:dyDescent="0.25">
      <c r="A302" s="3"/>
      <c r="B302" s="3"/>
      <c r="C302" s="10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2"/>
      <c r="T302" s="22"/>
      <c r="U302" s="23"/>
    </row>
    <row r="303" spans="1:21" s="4" customFormat="1" x14ac:dyDescent="0.25">
      <c r="A303" s="3"/>
      <c r="B303" s="3"/>
      <c r="C303" s="10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22"/>
      <c r="T303" s="22"/>
      <c r="U303" s="23"/>
    </row>
    <row r="304" spans="1:21" s="4" customFormat="1" x14ac:dyDescent="0.25">
      <c r="A304" s="3"/>
      <c r="B304" s="3"/>
      <c r="C304" s="10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22"/>
      <c r="T304" s="22"/>
      <c r="U304" s="23"/>
    </row>
    <row r="305" spans="1:21" s="4" customFormat="1" x14ac:dyDescent="0.25">
      <c r="A305" s="3"/>
      <c r="B305" s="3"/>
      <c r="C305" s="10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2"/>
      <c r="T305" s="22"/>
      <c r="U305" s="23"/>
    </row>
    <row r="306" spans="1:21" s="4" customFormat="1" x14ac:dyDescent="0.25">
      <c r="A306" s="3"/>
      <c r="B306" s="3"/>
      <c r="C306" s="10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22"/>
      <c r="T306" s="22"/>
      <c r="U306" s="23"/>
    </row>
    <row r="307" spans="1:21" s="4" customFormat="1" x14ac:dyDescent="0.25">
      <c r="A307" s="3"/>
      <c r="B307" s="3"/>
      <c r="C307" s="10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22"/>
      <c r="T307" s="22"/>
      <c r="U307" s="23"/>
    </row>
    <row r="308" spans="1:21" s="4" customFormat="1" x14ac:dyDescent="0.25">
      <c r="A308" s="3"/>
      <c r="B308" s="3"/>
      <c r="C308" s="10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22"/>
      <c r="T308" s="22"/>
      <c r="U308" s="23"/>
    </row>
    <row r="309" spans="1:21" s="4" customFormat="1" x14ac:dyDescent="0.25">
      <c r="A309" s="3"/>
      <c r="B309" s="3"/>
      <c r="C309" s="10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2"/>
      <c r="T309" s="22"/>
      <c r="U309" s="23"/>
    </row>
    <row r="310" spans="1:21" s="4" customFormat="1" x14ac:dyDescent="0.25">
      <c r="A310" s="3"/>
      <c r="B310" s="3"/>
      <c r="C310" s="10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22"/>
      <c r="T310" s="22"/>
      <c r="U310" s="23"/>
    </row>
    <row r="311" spans="1:21" s="4" customFormat="1" x14ac:dyDescent="0.25">
      <c r="A311" s="3"/>
      <c r="B311" s="3"/>
      <c r="C311" s="10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22"/>
      <c r="T311" s="22"/>
      <c r="U311" s="23"/>
    </row>
    <row r="312" spans="1:21" s="4" customFormat="1" x14ac:dyDescent="0.25">
      <c r="A312" s="3"/>
      <c r="B312" s="3"/>
      <c r="C312" s="10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2"/>
      <c r="T312" s="22"/>
      <c r="U312" s="23"/>
    </row>
    <row r="313" spans="1:21" s="4" customFormat="1" x14ac:dyDescent="0.25">
      <c r="A313" s="3"/>
      <c r="B313" s="3"/>
      <c r="C313" s="10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22"/>
      <c r="T313" s="22"/>
      <c r="U313" s="23"/>
    </row>
    <row r="314" spans="1:21" s="4" customFormat="1" x14ac:dyDescent="0.25">
      <c r="A314" s="3"/>
      <c r="B314" s="3"/>
      <c r="C314" s="10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22"/>
      <c r="T314" s="22"/>
      <c r="U314" s="23"/>
    </row>
    <row r="315" spans="1:21" s="4" customFormat="1" x14ac:dyDescent="0.25">
      <c r="A315" s="3"/>
      <c r="B315" s="3"/>
      <c r="C315" s="10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22"/>
      <c r="T315" s="22"/>
      <c r="U315" s="23"/>
    </row>
    <row r="316" spans="1:21" s="4" customFormat="1" x14ac:dyDescent="0.25">
      <c r="A316" s="3"/>
      <c r="B316" s="3"/>
      <c r="C316" s="10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2"/>
      <c r="T316" s="22"/>
      <c r="U316" s="23"/>
    </row>
    <row r="317" spans="1:21" s="4" customFormat="1" x14ac:dyDescent="0.25">
      <c r="A317" s="3"/>
      <c r="B317" s="3"/>
      <c r="C317" s="10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22"/>
      <c r="T317" s="22"/>
      <c r="U317" s="23"/>
    </row>
    <row r="318" spans="1:21" s="4" customFormat="1" x14ac:dyDescent="0.25">
      <c r="A318" s="3"/>
      <c r="B318" s="3"/>
      <c r="C318" s="10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22"/>
      <c r="T318" s="22"/>
      <c r="U318" s="23"/>
    </row>
    <row r="319" spans="1:21" s="4" customFormat="1" x14ac:dyDescent="0.25">
      <c r="A319" s="3"/>
      <c r="B319" s="3"/>
      <c r="C319" s="10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22"/>
      <c r="T319" s="22"/>
      <c r="U319" s="23"/>
    </row>
    <row r="320" spans="1:21" s="4" customFormat="1" x14ac:dyDescent="0.25">
      <c r="A320" s="3"/>
      <c r="B320" s="3"/>
      <c r="C320" s="10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22"/>
      <c r="T320" s="22"/>
      <c r="U320" s="23"/>
    </row>
    <row r="321" spans="1:21" s="4" customFormat="1" x14ac:dyDescent="0.25">
      <c r="A321" s="3"/>
      <c r="B321" s="3"/>
      <c r="C321" s="10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2"/>
      <c r="T321" s="22"/>
      <c r="U321" s="23"/>
    </row>
    <row r="322" spans="1:21" s="4" customFormat="1" x14ac:dyDescent="0.25">
      <c r="A322" s="3"/>
      <c r="B322" s="3"/>
      <c r="C322" s="10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22"/>
      <c r="T322" s="22"/>
      <c r="U322" s="23"/>
    </row>
    <row r="323" spans="1:21" s="4" customFormat="1" x14ac:dyDescent="0.25">
      <c r="A323" s="3"/>
      <c r="B323" s="3"/>
      <c r="C323" s="10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2"/>
      <c r="T323" s="22"/>
      <c r="U323" s="23"/>
    </row>
    <row r="324" spans="1:21" s="4" customFormat="1" x14ac:dyDescent="0.25">
      <c r="A324" s="3"/>
      <c r="B324" s="3"/>
      <c r="C324" s="10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22"/>
      <c r="T324" s="22"/>
      <c r="U324" s="23"/>
    </row>
    <row r="325" spans="1:21" s="4" customFormat="1" x14ac:dyDescent="0.25">
      <c r="A325" s="3"/>
      <c r="B325" s="3"/>
      <c r="C325" s="10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2"/>
      <c r="T325" s="22"/>
      <c r="U325" s="23"/>
    </row>
    <row r="326" spans="1:21" s="4" customFormat="1" x14ac:dyDescent="0.25">
      <c r="A326" s="3"/>
      <c r="B326" s="3"/>
      <c r="C326" s="10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22"/>
      <c r="T326" s="22"/>
      <c r="U326" s="23"/>
    </row>
    <row r="327" spans="1:21" s="4" customFormat="1" x14ac:dyDescent="0.25">
      <c r="A327" s="3"/>
      <c r="B327" s="3"/>
      <c r="C327" s="10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2"/>
      <c r="T327" s="22"/>
      <c r="U327" s="23"/>
    </row>
    <row r="328" spans="1:21" s="4" customFormat="1" x14ac:dyDescent="0.25">
      <c r="A328" s="3"/>
      <c r="B328" s="3"/>
      <c r="C328" s="10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22"/>
      <c r="T328" s="22"/>
      <c r="U328" s="23"/>
    </row>
    <row r="329" spans="1:21" s="4" customFormat="1" x14ac:dyDescent="0.25">
      <c r="A329" s="3"/>
      <c r="B329" s="3"/>
      <c r="C329" s="10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22"/>
      <c r="T329" s="22"/>
      <c r="U329" s="23"/>
    </row>
    <row r="330" spans="1:21" s="4" customFormat="1" x14ac:dyDescent="0.25">
      <c r="A330" s="3"/>
      <c r="B330" s="3"/>
      <c r="C330" s="10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22"/>
      <c r="T330" s="22"/>
      <c r="U330" s="23"/>
    </row>
    <row r="331" spans="1:21" s="4" customFormat="1" x14ac:dyDescent="0.25">
      <c r="A331" s="3"/>
      <c r="B331" s="3"/>
      <c r="C331" s="10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2"/>
      <c r="T331" s="22"/>
      <c r="U331" s="23"/>
    </row>
    <row r="332" spans="1:21" s="4" customFormat="1" x14ac:dyDescent="0.25">
      <c r="A332" s="3"/>
      <c r="B332" s="3"/>
      <c r="C332" s="10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22"/>
      <c r="T332" s="22"/>
      <c r="U332" s="23"/>
    </row>
    <row r="333" spans="1:21" s="4" customFormat="1" x14ac:dyDescent="0.25">
      <c r="A333" s="3"/>
      <c r="B333" s="3"/>
      <c r="C333" s="10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22"/>
      <c r="T333" s="22"/>
      <c r="U333" s="23"/>
    </row>
    <row r="334" spans="1:21" s="4" customFormat="1" x14ac:dyDescent="0.25">
      <c r="A334" s="3"/>
      <c r="B334" s="3"/>
      <c r="C334" s="10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22"/>
      <c r="T334" s="22"/>
      <c r="U334" s="23"/>
    </row>
    <row r="335" spans="1:21" s="4" customFormat="1" x14ac:dyDescent="0.25">
      <c r="A335" s="3"/>
      <c r="B335" s="3"/>
      <c r="C335" s="10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22"/>
      <c r="T335" s="22"/>
      <c r="U335" s="23"/>
    </row>
    <row r="336" spans="1:21" s="4" customFormat="1" x14ac:dyDescent="0.25">
      <c r="A336" s="3"/>
      <c r="B336" s="3"/>
      <c r="C336" s="10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2"/>
      <c r="T336" s="22"/>
      <c r="U336" s="23"/>
    </row>
    <row r="337" spans="1:21" s="4" customFormat="1" x14ac:dyDescent="0.25">
      <c r="A337" s="3"/>
      <c r="B337" s="3"/>
      <c r="C337" s="10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22"/>
      <c r="T337" s="22"/>
      <c r="U337" s="23"/>
    </row>
    <row r="338" spans="1:21" s="4" customFormat="1" x14ac:dyDescent="0.25">
      <c r="A338" s="3"/>
      <c r="B338" s="3"/>
      <c r="C338" s="10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22"/>
      <c r="T338" s="22"/>
      <c r="U338" s="23"/>
    </row>
    <row r="339" spans="1:21" s="4" customFormat="1" x14ac:dyDescent="0.25">
      <c r="A339" s="3"/>
      <c r="B339" s="3"/>
      <c r="C339" s="10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2"/>
      <c r="T339" s="22"/>
      <c r="U339" s="23"/>
    </row>
    <row r="340" spans="1:21" s="4" customFormat="1" x14ac:dyDescent="0.25">
      <c r="A340" s="3"/>
      <c r="B340" s="3"/>
      <c r="C340" s="10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22"/>
      <c r="T340" s="22"/>
      <c r="U340" s="23"/>
    </row>
    <row r="341" spans="1:21" s="4" customFormat="1" x14ac:dyDescent="0.25">
      <c r="A341" s="3"/>
      <c r="B341" s="3"/>
      <c r="C341" s="10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22"/>
      <c r="T341" s="22"/>
      <c r="U341" s="23"/>
    </row>
    <row r="342" spans="1:21" s="4" customFormat="1" x14ac:dyDescent="0.25">
      <c r="A342" s="3"/>
      <c r="B342" s="3"/>
      <c r="C342" s="10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2"/>
      <c r="T342" s="22"/>
      <c r="U342" s="23"/>
    </row>
    <row r="343" spans="1:21" s="4" customFormat="1" x14ac:dyDescent="0.25">
      <c r="A343" s="3"/>
      <c r="B343" s="3"/>
      <c r="C343" s="103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22"/>
      <c r="T343" s="22"/>
      <c r="U343" s="23"/>
    </row>
    <row r="344" spans="1:21" s="4" customFormat="1" x14ac:dyDescent="0.25">
      <c r="A344" s="3"/>
      <c r="B344" s="3"/>
      <c r="C344" s="103"/>
      <c r="D344" s="3"/>
      <c r="M344" s="3"/>
      <c r="S344" s="22"/>
      <c r="T344" s="22"/>
      <c r="U344" s="23"/>
    </row>
    <row r="345" spans="1:21" s="4" customFormat="1" x14ac:dyDescent="0.25">
      <c r="A345" s="3"/>
      <c r="B345" s="3"/>
      <c r="C345" s="103"/>
      <c r="D345" s="3"/>
      <c r="M345" s="3"/>
      <c r="S345" s="22"/>
      <c r="T345" s="22"/>
      <c r="U345" s="23"/>
    </row>
    <row r="346" spans="1:21" s="4" customFormat="1" x14ac:dyDescent="0.25">
      <c r="A346" s="3"/>
      <c r="B346" s="3"/>
      <c r="C346" s="103"/>
      <c r="D346" s="3"/>
      <c r="M346" s="3"/>
      <c r="S346" s="22"/>
      <c r="T346" s="22"/>
      <c r="U346" s="23"/>
    </row>
    <row r="347" spans="1:21" s="4" customFormat="1" x14ac:dyDescent="0.25">
      <c r="A347" s="3"/>
      <c r="B347" s="3"/>
      <c r="C347" s="103"/>
      <c r="D347" s="3"/>
      <c r="M347" s="3"/>
      <c r="S347" s="22"/>
      <c r="T347" s="22"/>
      <c r="U347" s="23"/>
    </row>
    <row r="348" spans="1:21" s="4" customFormat="1" x14ac:dyDescent="0.25">
      <c r="A348" s="3"/>
      <c r="B348" s="3"/>
      <c r="C348" s="10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22"/>
      <c r="T348" s="22"/>
      <c r="U348" s="23"/>
    </row>
    <row r="349" spans="1:21" s="4" customFormat="1" x14ac:dyDescent="0.25">
      <c r="A349" s="3"/>
      <c r="B349" s="3"/>
      <c r="C349" s="103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2"/>
      <c r="T349" s="22"/>
      <c r="U349" s="23"/>
    </row>
    <row r="350" spans="1:21" s="4" customFormat="1" x14ac:dyDescent="0.25">
      <c r="A350" s="3"/>
      <c r="B350" s="3"/>
      <c r="C350" s="103"/>
      <c r="D350" s="3"/>
      <c r="M350" s="3"/>
      <c r="S350" s="22"/>
      <c r="T350" s="22"/>
      <c r="U350" s="23"/>
    </row>
    <row r="351" spans="1:21" s="4" customFormat="1" x14ac:dyDescent="0.25">
      <c r="A351" s="3"/>
      <c r="B351" s="3"/>
      <c r="C351" s="103"/>
      <c r="D351" s="3"/>
      <c r="M351" s="3"/>
      <c r="S351" s="22"/>
      <c r="T351" s="22"/>
      <c r="U351" s="23"/>
    </row>
    <row r="352" spans="1:21" s="4" customFormat="1" x14ac:dyDescent="0.25">
      <c r="A352" s="3"/>
      <c r="B352" s="3"/>
      <c r="C352" s="103"/>
      <c r="D352" s="3"/>
      <c r="M352" s="3"/>
      <c r="S352" s="22"/>
      <c r="T352" s="22"/>
      <c r="U352" s="23"/>
    </row>
    <row r="353" spans="1:21" s="4" customFormat="1" x14ac:dyDescent="0.25">
      <c r="A353" s="3"/>
      <c r="B353" s="3"/>
      <c r="C353" s="103"/>
      <c r="D353" s="3"/>
      <c r="M353" s="3"/>
      <c r="S353" s="22"/>
      <c r="T353" s="22"/>
      <c r="U353" s="23"/>
    </row>
    <row r="354" spans="1:21" s="4" customFormat="1" x14ac:dyDescent="0.25">
      <c r="A354" s="3"/>
      <c r="B354" s="3"/>
      <c r="C354" s="103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22"/>
      <c r="T354" s="22"/>
      <c r="U354" s="23"/>
    </row>
    <row r="355" spans="1:21" s="4" customFormat="1" x14ac:dyDescent="0.25">
      <c r="A355" s="3"/>
      <c r="B355" s="3"/>
      <c r="C355" s="103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22"/>
      <c r="T355" s="22"/>
      <c r="U355" s="2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V384"/>
  <sheetViews>
    <sheetView workbookViewId="0">
      <pane ySplit="1" topLeftCell="A2" activePane="bottomLeft" state="frozen"/>
      <selection pane="bottomLeft" activeCell="B34" sqref="B34"/>
    </sheetView>
  </sheetViews>
  <sheetFormatPr defaultColWidth="8.85546875" defaultRowHeight="15" x14ac:dyDescent="0.25"/>
  <cols>
    <col min="1" max="1" width="30.85546875" style="2" bestFit="1" customWidth="1"/>
    <col min="2" max="2" width="13.85546875" style="2" customWidth="1"/>
    <col min="3" max="3" width="7.42578125" style="2" bestFit="1" customWidth="1"/>
    <col min="4" max="4" width="9.7109375" style="2" bestFit="1" customWidth="1"/>
    <col min="5" max="8" width="6" style="2" bestFit="1" customWidth="1"/>
    <col min="9" max="11" width="5" style="2" bestFit="1" customWidth="1"/>
    <col min="12" max="12" width="5" style="2" customWidth="1"/>
    <col min="13" max="13" width="5.85546875" style="2" bestFit="1" customWidth="1"/>
    <col min="14" max="14" width="7" style="2" bestFit="1" customWidth="1"/>
    <col min="15" max="15" width="6.140625" style="2" bestFit="1" customWidth="1"/>
    <col min="16" max="16" width="6.140625" style="2" customWidth="1"/>
    <col min="17" max="17" width="6" style="2" bestFit="1" customWidth="1"/>
    <col min="18" max="18" width="19.28515625" style="2" customWidth="1"/>
    <col min="19" max="19" width="11.42578125" style="2" bestFit="1" customWidth="1"/>
    <col min="20" max="20" width="13.42578125" style="2" bestFit="1" customWidth="1"/>
    <col min="21" max="16384" width="8.85546875" style="2"/>
  </cols>
  <sheetData>
    <row r="1" spans="1:21" ht="15.75" thickBot="1" x14ac:dyDescent="0.3">
      <c r="A1" s="1" t="s">
        <v>0</v>
      </c>
      <c r="B1" s="11" t="s">
        <v>87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84</v>
      </c>
      <c r="I1" s="1" t="s">
        <v>6</v>
      </c>
      <c r="J1" s="1" t="s">
        <v>7</v>
      </c>
      <c r="K1" s="1" t="s">
        <v>8</v>
      </c>
      <c r="L1" s="1" t="s">
        <v>86</v>
      </c>
      <c r="M1" s="1" t="s">
        <v>9</v>
      </c>
      <c r="N1" s="1" t="s">
        <v>11</v>
      </c>
      <c r="O1" s="1" t="s">
        <v>10</v>
      </c>
      <c r="P1" s="1" t="s">
        <v>85</v>
      </c>
      <c r="Q1" s="1" t="s">
        <v>12</v>
      </c>
      <c r="R1" s="1" t="s">
        <v>88</v>
      </c>
      <c r="S1" s="1" t="s">
        <v>64</v>
      </c>
      <c r="T1" s="1" t="s">
        <v>65</v>
      </c>
      <c r="U1" s="1" t="s">
        <v>66</v>
      </c>
    </row>
    <row r="2" spans="1:21" x14ac:dyDescent="0.25">
      <c r="A2" s="66" t="s">
        <v>78</v>
      </c>
      <c r="B2" s="24" t="s">
        <v>745</v>
      </c>
      <c r="C2" s="29">
        <v>0</v>
      </c>
      <c r="D2" s="29">
        <v>0</v>
      </c>
      <c r="E2" s="29">
        <v>0</v>
      </c>
      <c r="F2" s="29">
        <v>0</v>
      </c>
      <c r="G2" s="29">
        <v>0</v>
      </c>
      <c r="H2" s="29">
        <v>0</v>
      </c>
      <c r="I2" s="29">
        <v>0</v>
      </c>
      <c r="J2" s="29">
        <v>0</v>
      </c>
      <c r="K2" s="29">
        <v>0</v>
      </c>
      <c r="L2" s="29">
        <v>0</v>
      </c>
      <c r="M2" s="29">
        <v>0</v>
      </c>
      <c r="N2" s="29">
        <v>0</v>
      </c>
      <c r="O2" s="29">
        <v>0</v>
      </c>
      <c r="P2" s="29">
        <v>0</v>
      </c>
      <c r="Q2" s="29">
        <v>0</v>
      </c>
      <c r="R2" s="29" t="s">
        <v>745</v>
      </c>
      <c r="S2" s="27">
        <v>0</v>
      </c>
      <c r="T2" s="27">
        <v>0</v>
      </c>
      <c r="U2" s="29" t="s">
        <v>76</v>
      </c>
    </row>
    <row r="3" spans="1:21" x14ac:dyDescent="0.25">
      <c r="A3" s="45" t="s">
        <v>663</v>
      </c>
      <c r="B3" s="46" t="s">
        <v>101</v>
      </c>
      <c r="C3" s="47">
        <v>2.9</v>
      </c>
      <c r="D3" s="49">
        <v>65</v>
      </c>
      <c r="E3" s="49">
        <v>46</v>
      </c>
      <c r="F3" s="49">
        <v>49</v>
      </c>
      <c r="G3" s="49">
        <v>45</v>
      </c>
      <c r="H3" s="49">
        <v>45</v>
      </c>
      <c r="I3" s="49">
        <v>27</v>
      </c>
      <c r="J3" s="49">
        <v>26</v>
      </c>
      <c r="K3" s="49">
        <v>24</v>
      </c>
      <c r="L3" s="49">
        <v>26</v>
      </c>
      <c r="M3" s="49">
        <v>0</v>
      </c>
      <c r="N3" s="49">
        <v>28</v>
      </c>
      <c r="O3" s="49">
        <v>19</v>
      </c>
      <c r="P3" s="49">
        <v>24</v>
      </c>
      <c r="Q3" s="49">
        <v>33</v>
      </c>
      <c r="R3" s="29" t="s">
        <v>745</v>
      </c>
      <c r="S3" s="9">
        <f>(E3+I3+J3+K3+L3)/C3</f>
        <v>51.379310344827587</v>
      </c>
      <c r="T3" s="9">
        <f>M3/C3</f>
        <v>0</v>
      </c>
      <c r="U3" s="9" t="str">
        <f>IFERROR(E3/M3,"n/a")</f>
        <v>n/a</v>
      </c>
    </row>
    <row r="4" spans="1:21" x14ac:dyDescent="0.25">
      <c r="A4" s="45" t="s">
        <v>581</v>
      </c>
      <c r="B4" s="46" t="s">
        <v>101</v>
      </c>
      <c r="C4" s="47">
        <v>2.9</v>
      </c>
      <c r="D4" s="49">
        <v>65</v>
      </c>
      <c r="E4" s="49">
        <v>69</v>
      </c>
      <c r="F4" s="49">
        <v>73.5</v>
      </c>
      <c r="G4" s="49">
        <v>67.5</v>
      </c>
      <c r="H4" s="49">
        <v>67.5</v>
      </c>
      <c r="I4" s="49">
        <v>40.5</v>
      </c>
      <c r="J4" s="49">
        <v>39</v>
      </c>
      <c r="K4" s="49">
        <v>36</v>
      </c>
      <c r="L4" s="49">
        <v>39</v>
      </c>
      <c r="M4" s="49">
        <v>0</v>
      </c>
      <c r="N4" s="49">
        <v>42</v>
      </c>
      <c r="O4" s="49">
        <v>28.5</v>
      </c>
      <c r="P4" s="49">
        <v>36</v>
      </c>
      <c r="Q4" s="49">
        <v>49.5</v>
      </c>
      <c r="R4" s="29" t="s">
        <v>745</v>
      </c>
      <c r="S4" s="9">
        <f t="shared" ref="S4:S67" si="0">(E4+I4+J4+K4+L4)/C4</f>
        <v>77.068965517241381</v>
      </c>
      <c r="T4" s="9">
        <f t="shared" ref="T4:T69" si="1">M4/C4</f>
        <v>0</v>
      </c>
      <c r="U4" s="9" t="str">
        <f t="shared" ref="U4:U69" si="2">IFERROR(E4/M4,"n/a")</f>
        <v>n/a</v>
      </c>
    </row>
    <row r="5" spans="1:21" x14ac:dyDescent="0.25">
      <c r="A5" s="45" t="s">
        <v>753</v>
      </c>
      <c r="B5" s="46" t="s">
        <v>90</v>
      </c>
      <c r="C5" s="47">
        <v>9.8000000000000007</v>
      </c>
      <c r="D5" s="49">
        <v>80</v>
      </c>
      <c r="E5" s="49">
        <v>105</v>
      </c>
      <c r="F5" s="49">
        <v>100</v>
      </c>
      <c r="G5" s="49">
        <v>111</v>
      </c>
      <c r="H5" s="49">
        <v>105</v>
      </c>
      <c r="I5" s="49">
        <v>19</v>
      </c>
      <c r="J5" s="49">
        <v>31</v>
      </c>
      <c r="K5" s="49">
        <v>15</v>
      </c>
      <c r="L5" s="49">
        <v>19</v>
      </c>
      <c r="M5" s="49">
        <v>20</v>
      </c>
      <c r="N5" s="49">
        <v>10</v>
      </c>
      <c r="O5" s="49">
        <v>22</v>
      </c>
      <c r="P5" s="49">
        <v>0</v>
      </c>
      <c r="Q5" s="49">
        <v>0</v>
      </c>
      <c r="R5" s="29" t="s">
        <v>745</v>
      </c>
      <c r="S5" s="9">
        <f t="shared" si="0"/>
        <v>19.285714285714285</v>
      </c>
      <c r="T5" s="9">
        <f t="shared" ref="T5:T6" si="3">M5/C5</f>
        <v>2.0408163265306123</v>
      </c>
      <c r="U5" s="9">
        <f t="shared" ref="U5:U6" si="4">IFERROR(E5/M5,"n/a")</f>
        <v>5.25</v>
      </c>
    </row>
    <row r="6" spans="1:21" x14ac:dyDescent="0.25">
      <c r="A6" s="45" t="s">
        <v>752</v>
      </c>
      <c r="B6" s="46" t="s">
        <v>90</v>
      </c>
      <c r="C6" s="47">
        <v>9.8000000000000007</v>
      </c>
      <c r="D6" s="49">
        <v>80</v>
      </c>
      <c r="E6" s="49">
        <v>210</v>
      </c>
      <c r="F6" s="49">
        <v>201</v>
      </c>
      <c r="G6" s="49">
        <v>222</v>
      </c>
      <c r="H6" s="49">
        <v>210</v>
      </c>
      <c r="I6" s="49">
        <v>38</v>
      </c>
      <c r="J6" s="49">
        <v>62</v>
      </c>
      <c r="K6" s="49">
        <v>30</v>
      </c>
      <c r="L6" s="49">
        <v>38</v>
      </c>
      <c r="M6" s="49">
        <v>20</v>
      </c>
      <c r="N6" s="49">
        <v>19</v>
      </c>
      <c r="O6" s="49">
        <v>44</v>
      </c>
      <c r="P6" s="49">
        <v>0</v>
      </c>
      <c r="Q6" s="49">
        <v>0</v>
      </c>
      <c r="R6" s="29" t="s">
        <v>745</v>
      </c>
      <c r="S6" s="9">
        <f t="shared" si="0"/>
        <v>38.571428571428569</v>
      </c>
      <c r="T6" s="9">
        <f t="shared" si="3"/>
        <v>2.0408163265306123</v>
      </c>
      <c r="U6" s="9">
        <f t="shared" si="4"/>
        <v>10.5</v>
      </c>
    </row>
    <row r="7" spans="1:21" x14ac:dyDescent="0.25">
      <c r="A7" s="45" t="s">
        <v>664</v>
      </c>
      <c r="B7" s="46" t="s">
        <v>90</v>
      </c>
      <c r="C7" s="47">
        <v>9.8000000000000007</v>
      </c>
      <c r="D7" s="49">
        <v>80</v>
      </c>
      <c r="E7" s="49">
        <v>105</v>
      </c>
      <c r="F7" s="49">
        <v>100</v>
      </c>
      <c r="G7" s="49">
        <v>111</v>
      </c>
      <c r="H7" s="49">
        <v>105</v>
      </c>
      <c r="I7" s="49">
        <v>19</v>
      </c>
      <c r="J7" s="49">
        <v>31</v>
      </c>
      <c r="K7" s="49">
        <v>15</v>
      </c>
      <c r="L7" s="49">
        <v>19</v>
      </c>
      <c r="M7" s="49">
        <v>20</v>
      </c>
      <c r="N7" s="49">
        <v>10</v>
      </c>
      <c r="O7" s="49">
        <v>22</v>
      </c>
      <c r="P7" s="49">
        <v>0</v>
      </c>
      <c r="Q7" s="49">
        <v>0</v>
      </c>
      <c r="R7" s="29" t="s">
        <v>745</v>
      </c>
      <c r="S7" s="9">
        <f t="shared" si="0"/>
        <v>19.285714285714285</v>
      </c>
      <c r="T7" s="9">
        <f t="shared" si="1"/>
        <v>2.0408163265306123</v>
      </c>
      <c r="U7" s="9">
        <f t="shared" si="2"/>
        <v>5.25</v>
      </c>
    </row>
    <row r="8" spans="1:21" x14ac:dyDescent="0.25">
      <c r="A8" s="45" t="s">
        <v>582</v>
      </c>
      <c r="B8" s="46" t="s">
        <v>90</v>
      </c>
      <c r="C8" s="47">
        <v>9.8000000000000007</v>
      </c>
      <c r="D8" s="49">
        <v>80</v>
      </c>
      <c r="E8" s="49">
        <v>210</v>
      </c>
      <c r="F8" s="49">
        <v>200</v>
      </c>
      <c r="G8" s="49">
        <v>222</v>
      </c>
      <c r="H8" s="49">
        <v>210</v>
      </c>
      <c r="I8" s="49">
        <v>38</v>
      </c>
      <c r="J8" s="49">
        <v>62</v>
      </c>
      <c r="K8" s="49">
        <v>30</v>
      </c>
      <c r="L8" s="49">
        <v>38</v>
      </c>
      <c r="M8" s="49">
        <v>20</v>
      </c>
      <c r="N8" s="49">
        <v>20</v>
      </c>
      <c r="O8" s="49">
        <v>44</v>
      </c>
      <c r="P8" s="49">
        <v>0</v>
      </c>
      <c r="Q8" s="49">
        <v>0</v>
      </c>
      <c r="R8" s="29" t="s">
        <v>745</v>
      </c>
      <c r="S8" s="9">
        <f t="shared" si="0"/>
        <v>38.571428571428569</v>
      </c>
      <c r="T8" s="9">
        <f t="shared" si="1"/>
        <v>2.0408163265306123</v>
      </c>
      <c r="U8" s="9">
        <f t="shared" si="2"/>
        <v>10.5</v>
      </c>
    </row>
    <row r="9" spans="1:21" x14ac:dyDescent="0.25">
      <c r="A9" s="45" t="s">
        <v>665</v>
      </c>
      <c r="B9" s="46" t="s">
        <v>90</v>
      </c>
      <c r="C9" s="47">
        <v>5.2</v>
      </c>
      <c r="D9" s="49">
        <v>80</v>
      </c>
      <c r="E9" s="49">
        <v>53</v>
      </c>
      <c r="F9" s="49">
        <v>50</v>
      </c>
      <c r="G9" s="49">
        <v>55</v>
      </c>
      <c r="H9" s="49">
        <v>52</v>
      </c>
      <c r="I9" s="49">
        <v>15</v>
      </c>
      <c r="J9" s="49">
        <v>16</v>
      </c>
      <c r="K9" s="49">
        <v>11</v>
      </c>
      <c r="L9" s="49">
        <v>16</v>
      </c>
      <c r="M9" s="49">
        <v>9</v>
      </c>
      <c r="N9" s="49">
        <v>16</v>
      </c>
      <c r="O9" s="49">
        <v>20</v>
      </c>
      <c r="P9" s="49">
        <v>0</v>
      </c>
      <c r="Q9" s="49">
        <v>0</v>
      </c>
      <c r="R9" s="29" t="s">
        <v>745</v>
      </c>
      <c r="S9" s="9">
        <f t="shared" si="0"/>
        <v>21.346153846153847</v>
      </c>
      <c r="T9" s="9">
        <f t="shared" si="1"/>
        <v>1.7307692307692306</v>
      </c>
      <c r="U9" s="9">
        <f t="shared" si="2"/>
        <v>5.8888888888888893</v>
      </c>
    </row>
    <row r="10" spans="1:21" x14ac:dyDescent="0.25">
      <c r="A10" s="45" t="s">
        <v>583</v>
      </c>
      <c r="B10" s="46" t="s">
        <v>90</v>
      </c>
      <c r="C10" s="47">
        <v>5.2</v>
      </c>
      <c r="D10" s="49">
        <v>80</v>
      </c>
      <c r="E10" s="49">
        <v>106</v>
      </c>
      <c r="F10" s="49">
        <v>100</v>
      </c>
      <c r="G10" s="49">
        <v>110</v>
      </c>
      <c r="H10" s="49">
        <v>104</v>
      </c>
      <c r="I10" s="49">
        <v>30</v>
      </c>
      <c r="J10" s="49">
        <v>32</v>
      </c>
      <c r="K10" s="49">
        <v>22</v>
      </c>
      <c r="L10" s="49">
        <v>32</v>
      </c>
      <c r="M10" s="49">
        <v>9</v>
      </c>
      <c r="N10" s="49">
        <v>32</v>
      </c>
      <c r="O10" s="49">
        <v>40</v>
      </c>
      <c r="P10" s="49">
        <v>0</v>
      </c>
      <c r="Q10" s="49">
        <v>0</v>
      </c>
      <c r="R10" s="29" t="s">
        <v>745</v>
      </c>
      <c r="S10" s="9">
        <f t="shared" si="0"/>
        <v>42.692307692307693</v>
      </c>
      <c r="T10" s="9">
        <f t="shared" si="1"/>
        <v>1.7307692307692306</v>
      </c>
      <c r="U10" s="9">
        <f t="shared" si="2"/>
        <v>11.777777777777779</v>
      </c>
    </row>
    <row r="11" spans="1:21" x14ac:dyDescent="0.25">
      <c r="A11" s="45" t="s">
        <v>666</v>
      </c>
      <c r="B11" s="46" t="s">
        <v>90</v>
      </c>
      <c r="C11" s="47">
        <v>4.7</v>
      </c>
      <c r="D11" s="49">
        <v>80</v>
      </c>
      <c r="E11" s="49">
        <v>43</v>
      </c>
      <c r="F11" s="49">
        <v>43</v>
      </c>
      <c r="G11" s="49">
        <v>43</v>
      </c>
      <c r="H11" s="49">
        <v>43</v>
      </c>
      <c r="I11" s="49">
        <v>14</v>
      </c>
      <c r="J11" s="49">
        <v>13</v>
      </c>
      <c r="K11" s="49">
        <v>22</v>
      </c>
      <c r="L11" s="49">
        <v>13</v>
      </c>
      <c r="M11" s="49">
        <v>7.5</v>
      </c>
      <c r="N11" s="49">
        <v>11</v>
      </c>
      <c r="O11" s="49">
        <v>10</v>
      </c>
      <c r="P11" s="49">
        <v>0</v>
      </c>
      <c r="Q11" s="49">
        <v>0</v>
      </c>
      <c r="R11" s="29" t="s">
        <v>745</v>
      </c>
      <c r="S11" s="9">
        <f t="shared" si="0"/>
        <v>22.340425531914892</v>
      </c>
      <c r="T11" s="9">
        <f t="shared" si="1"/>
        <v>1.5957446808510638</v>
      </c>
      <c r="U11" s="9">
        <f t="shared" si="2"/>
        <v>5.7333333333333334</v>
      </c>
    </row>
    <row r="12" spans="1:21" x14ac:dyDescent="0.25">
      <c r="A12" s="45" t="s">
        <v>584</v>
      </c>
      <c r="B12" s="46" t="s">
        <v>90</v>
      </c>
      <c r="C12" s="47">
        <v>4.7</v>
      </c>
      <c r="D12" s="49">
        <v>80</v>
      </c>
      <c r="E12" s="49">
        <v>86</v>
      </c>
      <c r="F12" s="49">
        <v>86</v>
      </c>
      <c r="G12" s="49">
        <v>86</v>
      </c>
      <c r="H12" s="49">
        <v>86</v>
      </c>
      <c r="I12" s="49">
        <v>28</v>
      </c>
      <c r="J12" s="49">
        <v>26</v>
      </c>
      <c r="K12" s="49">
        <v>44</v>
      </c>
      <c r="L12" s="49">
        <v>26</v>
      </c>
      <c r="M12" s="49">
        <v>7.5</v>
      </c>
      <c r="N12" s="49">
        <v>22</v>
      </c>
      <c r="O12" s="49">
        <v>20</v>
      </c>
      <c r="P12" s="49">
        <v>0</v>
      </c>
      <c r="Q12" s="49">
        <v>0</v>
      </c>
      <c r="R12" s="29" t="s">
        <v>745</v>
      </c>
      <c r="S12" s="9">
        <f t="shared" si="0"/>
        <v>44.680851063829785</v>
      </c>
      <c r="T12" s="9">
        <f t="shared" si="1"/>
        <v>1.5957446808510638</v>
      </c>
      <c r="U12" s="9">
        <f t="shared" si="2"/>
        <v>11.466666666666667</v>
      </c>
    </row>
    <row r="13" spans="1:21" x14ac:dyDescent="0.25">
      <c r="A13" s="45" t="s">
        <v>667</v>
      </c>
      <c r="B13" s="46" t="s">
        <v>808</v>
      </c>
      <c r="C13" s="47">
        <v>3.8</v>
      </c>
      <c r="D13" s="49">
        <v>50</v>
      </c>
      <c r="E13" s="49">
        <v>45</v>
      </c>
      <c r="F13" s="49">
        <v>47</v>
      </c>
      <c r="G13" s="49">
        <v>43</v>
      </c>
      <c r="H13" s="49">
        <v>43</v>
      </c>
      <c r="I13" s="49">
        <v>33</v>
      </c>
      <c r="J13" s="49">
        <v>22</v>
      </c>
      <c r="K13" s="49">
        <v>22</v>
      </c>
      <c r="L13" s="49">
        <v>28</v>
      </c>
      <c r="M13" s="49">
        <v>0</v>
      </c>
      <c r="N13" s="49">
        <v>14</v>
      </c>
      <c r="O13" s="49">
        <v>14</v>
      </c>
      <c r="P13" s="49">
        <v>0</v>
      </c>
      <c r="Q13" s="49">
        <v>0</v>
      </c>
      <c r="R13" s="29" t="s">
        <v>745</v>
      </c>
      <c r="S13" s="9">
        <f t="shared" si="0"/>
        <v>39.473684210526315</v>
      </c>
      <c r="T13" s="9">
        <f t="shared" si="1"/>
        <v>0</v>
      </c>
      <c r="U13" s="9" t="str">
        <f t="shared" si="2"/>
        <v>n/a</v>
      </c>
    </row>
    <row r="14" spans="1:21" x14ac:dyDescent="0.25">
      <c r="A14" s="45" t="s">
        <v>585</v>
      </c>
      <c r="B14" s="46" t="s">
        <v>808</v>
      </c>
      <c r="C14" s="47">
        <v>3.8</v>
      </c>
      <c r="D14" s="49">
        <v>50</v>
      </c>
      <c r="E14" s="49">
        <v>90</v>
      </c>
      <c r="F14" s="49">
        <v>94</v>
      </c>
      <c r="G14" s="49">
        <v>86</v>
      </c>
      <c r="H14" s="49">
        <v>86</v>
      </c>
      <c r="I14" s="49">
        <v>66</v>
      </c>
      <c r="J14" s="49">
        <v>44</v>
      </c>
      <c r="K14" s="49">
        <v>44</v>
      </c>
      <c r="L14" s="49">
        <v>56</v>
      </c>
      <c r="M14" s="49">
        <v>0</v>
      </c>
      <c r="N14" s="49">
        <v>28</v>
      </c>
      <c r="O14" s="49">
        <v>28</v>
      </c>
      <c r="P14" s="49">
        <v>0</v>
      </c>
      <c r="Q14" s="49">
        <v>0</v>
      </c>
      <c r="R14" s="29" t="s">
        <v>745</v>
      </c>
      <c r="S14" s="9">
        <f t="shared" si="0"/>
        <v>78.94736842105263</v>
      </c>
      <c r="T14" s="9">
        <f t="shared" si="1"/>
        <v>0</v>
      </c>
      <c r="U14" s="9" t="str">
        <f t="shared" si="2"/>
        <v>n/a</v>
      </c>
    </row>
    <row r="15" spans="1:21" x14ac:dyDescent="0.25">
      <c r="A15" s="45" t="s">
        <v>668</v>
      </c>
      <c r="B15" s="46" t="s">
        <v>101</v>
      </c>
      <c r="C15" s="47">
        <v>2</v>
      </c>
      <c r="D15" s="49">
        <v>40</v>
      </c>
      <c r="E15" s="49">
        <v>48</v>
      </c>
      <c r="F15" s="49">
        <v>51</v>
      </c>
      <c r="G15" s="49">
        <v>45</v>
      </c>
      <c r="H15" s="49">
        <v>46</v>
      </c>
      <c r="I15" s="49">
        <v>19</v>
      </c>
      <c r="J15" s="49">
        <v>15</v>
      </c>
      <c r="K15" s="49">
        <v>20</v>
      </c>
      <c r="L15" s="49">
        <v>17</v>
      </c>
      <c r="M15" s="49">
        <v>0</v>
      </c>
      <c r="N15" s="49">
        <v>13</v>
      </c>
      <c r="O15" s="49">
        <v>15</v>
      </c>
      <c r="P15" s="49">
        <v>0</v>
      </c>
      <c r="Q15" s="49">
        <v>0</v>
      </c>
      <c r="R15" s="29" t="s">
        <v>745</v>
      </c>
      <c r="S15" s="9">
        <f t="shared" si="0"/>
        <v>59.5</v>
      </c>
      <c r="T15" s="9">
        <f t="shared" si="1"/>
        <v>0</v>
      </c>
      <c r="U15" s="9" t="str">
        <f t="shared" si="2"/>
        <v>n/a</v>
      </c>
    </row>
    <row r="16" spans="1:21" x14ac:dyDescent="0.25">
      <c r="A16" s="45" t="s">
        <v>586</v>
      </c>
      <c r="B16" s="46" t="s">
        <v>101</v>
      </c>
      <c r="C16" s="47">
        <v>2</v>
      </c>
      <c r="D16" s="49">
        <v>40</v>
      </c>
      <c r="E16" s="49">
        <v>72</v>
      </c>
      <c r="F16" s="49">
        <v>76.5</v>
      </c>
      <c r="G16" s="49">
        <v>67.5</v>
      </c>
      <c r="H16" s="49">
        <v>69</v>
      </c>
      <c r="I16" s="49">
        <v>28.5</v>
      </c>
      <c r="J16" s="49">
        <v>22.5</v>
      </c>
      <c r="K16" s="49">
        <v>30</v>
      </c>
      <c r="L16" s="49">
        <v>25.5</v>
      </c>
      <c r="M16" s="49">
        <v>0</v>
      </c>
      <c r="N16" s="49">
        <v>19.5</v>
      </c>
      <c r="O16" s="49">
        <v>22.5</v>
      </c>
      <c r="P16" s="49">
        <v>0</v>
      </c>
      <c r="Q16" s="49">
        <v>0</v>
      </c>
      <c r="R16" s="29" t="s">
        <v>745</v>
      </c>
      <c r="S16" s="9">
        <f t="shared" si="0"/>
        <v>89.25</v>
      </c>
      <c r="T16" s="9">
        <f t="shared" si="1"/>
        <v>0</v>
      </c>
      <c r="U16" s="9" t="str">
        <f t="shared" si="2"/>
        <v>n/a</v>
      </c>
    </row>
    <row r="17" spans="1:21" x14ac:dyDescent="0.25">
      <c r="A17" s="45" t="s">
        <v>669</v>
      </c>
      <c r="B17" s="46" t="s">
        <v>90</v>
      </c>
      <c r="C17" s="51">
        <v>5.8</v>
      </c>
      <c r="D17" s="55">
        <v>80</v>
      </c>
      <c r="E17" s="55">
        <v>70</v>
      </c>
      <c r="F17" s="55">
        <v>68</v>
      </c>
      <c r="G17" s="55">
        <v>74</v>
      </c>
      <c r="H17" s="55">
        <v>71</v>
      </c>
      <c r="I17" s="55">
        <v>25</v>
      </c>
      <c r="J17" s="55">
        <v>24</v>
      </c>
      <c r="K17" s="55">
        <v>17</v>
      </c>
      <c r="L17" s="55">
        <v>26</v>
      </c>
      <c r="M17" s="55">
        <v>10</v>
      </c>
      <c r="N17" s="55">
        <v>20</v>
      </c>
      <c r="O17" s="55">
        <v>25</v>
      </c>
      <c r="P17" s="55">
        <v>0</v>
      </c>
      <c r="Q17" s="55">
        <v>0</v>
      </c>
      <c r="R17" s="29" t="s">
        <v>745</v>
      </c>
      <c r="S17" s="9">
        <f t="shared" si="0"/>
        <v>27.931034482758623</v>
      </c>
      <c r="T17" s="9">
        <f t="shared" si="1"/>
        <v>1.7241379310344829</v>
      </c>
      <c r="U17" s="9">
        <f t="shared" si="2"/>
        <v>7</v>
      </c>
    </row>
    <row r="18" spans="1:21" x14ac:dyDescent="0.25">
      <c r="A18" s="45" t="s">
        <v>587</v>
      </c>
      <c r="B18" s="46" t="s">
        <v>90</v>
      </c>
      <c r="C18" s="47">
        <v>5.8</v>
      </c>
      <c r="D18" s="49">
        <v>80</v>
      </c>
      <c r="E18" s="49">
        <v>105</v>
      </c>
      <c r="F18" s="49">
        <v>102</v>
      </c>
      <c r="G18" s="49">
        <v>111</v>
      </c>
      <c r="H18" s="49">
        <v>106.5</v>
      </c>
      <c r="I18" s="49">
        <v>37.5</v>
      </c>
      <c r="J18" s="49">
        <v>36</v>
      </c>
      <c r="K18" s="49">
        <v>25.5</v>
      </c>
      <c r="L18" s="49">
        <v>39</v>
      </c>
      <c r="M18" s="49">
        <v>10</v>
      </c>
      <c r="N18" s="49">
        <v>30</v>
      </c>
      <c r="O18" s="49">
        <v>37.5</v>
      </c>
      <c r="P18" s="49">
        <v>0</v>
      </c>
      <c r="Q18" s="49">
        <v>0</v>
      </c>
      <c r="R18" s="29" t="s">
        <v>745</v>
      </c>
      <c r="S18" s="9">
        <f t="shared" si="0"/>
        <v>41.896551724137929</v>
      </c>
      <c r="T18" s="9">
        <f t="shared" si="1"/>
        <v>1.7241379310344829</v>
      </c>
      <c r="U18" s="9">
        <f t="shared" si="2"/>
        <v>10.5</v>
      </c>
    </row>
    <row r="19" spans="1:21" x14ac:dyDescent="0.25">
      <c r="A19" s="45" t="s">
        <v>670</v>
      </c>
      <c r="B19" s="46" t="s">
        <v>104</v>
      </c>
      <c r="C19" s="47">
        <v>2.8</v>
      </c>
      <c r="D19" s="49">
        <v>60</v>
      </c>
      <c r="E19" s="49">
        <v>30</v>
      </c>
      <c r="F19" s="49">
        <v>30</v>
      </c>
      <c r="G19" s="49">
        <v>31</v>
      </c>
      <c r="H19" s="49">
        <v>29</v>
      </c>
      <c r="I19" s="49">
        <v>9</v>
      </c>
      <c r="J19" s="49">
        <v>9</v>
      </c>
      <c r="K19" s="49">
        <v>7</v>
      </c>
      <c r="L19" s="49">
        <v>9</v>
      </c>
      <c r="M19" s="49">
        <v>3</v>
      </c>
      <c r="N19" s="49">
        <v>7</v>
      </c>
      <c r="O19" s="49">
        <v>10</v>
      </c>
      <c r="P19" s="49">
        <v>0</v>
      </c>
      <c r="Q19" s="49">
        <v>0</v>
      </c>
      <c r="R19" s="29" t="s">
        <v>745</v>
      </c>
      <c r="S19" s="9">
        <f t="shared" si="0"/>
        <v>22.857142857142858</v>
      </c>
      <c r="T19" s="9">
        <f t="shared" si="1"/>
        <v>1.0714285714285714</v>
      </c>
      <c r="U19" s="9">
        <f t="shared" si="2"/>
        <v>10</v>
      </c>
    </row>
    <row r="20" spans="1:21" x14ac:dyDescent="0.25">
      <c r="A20" s="45" t="s">
        <v>588</v>
      </c>
      <c r="B20" s="46" t="s">
        <v>104</v>
      </c>
      <c r="C20" s="47">
        <v>2.8</v>
      </c>
      <c r="D20" s="49">
        <v>60</v>
      </c>
      <c r="E20" s="49">
        <v>60</v>
      </c>
      <c r="F20" s="49">
        <v>60</v>
      </c>
      <c r="G20" s="49">
        <v>62</v>
      </c>
      <c r="H20" s="49">
        <v>58</v>
      </c>
      <c r="I20" s="49">
        <v>18</v>
      </c>
      <c r="J20" s="49">
        <v>18</v>
      </c>
      <c r="K20" s="49">
        <v>14</v>
      </c>
      <c r="L20" s="49">
        <v>18</v>
      </c>
      <c r="M20" s="49">
        <v>3</v>
      </c>
      <c r="N20" s="49">
        <v>14</v>
      </c>
      <c r="O20" s="49">
        <v>20</v>
      </c>
      <c r="P20" s="49">
        <v>0</v>
      </c>
      <c r="Q20" s="49">
        <v>0</v>
      </c>
      <c r="R20" s="29" t="s">
        <v>745</v>
      </c>
      <c r="S20" s="9">
        <f t="shared" si="0"/>
        <v>45.714285714285715</v>
      </c>
      <c r="T20" s="9">
        <f t="shared" si="1"/>
        <v>1.0714285714285714</v>
      </c>
      <c r="U20" s="9">
        <f t="shared" si="2"/>
        <v>20</v>
      </c>
    </row>
    <row r="21" spans="1:21" x14ac:dyDescent="0.25">
      <c r="A21" s="45" t="s">
        <v>671</v>
      </c>
      <c r="B21" s="46" t="s">
        <v>104</v>
      </c>
      <c r="C21" s="47">
        <v>4</v>
      </c>
      <c r="D21" s="49">
        <v>60</v>
      </c>
      <c r="E21" s="49">
        <v>44</v>
      </c>
      <c r="F21" s="49">
        <v>46</v>
      </c>
      <c r="G21" s="49">
        <v>43</v>
      </c>
      <c r="H21" s="49">
        <v>43</v>
      </c>
      <c r="I21" s="49">
        <v>9</v>
      </c>
      <c r="J21" s="49">
        <v>9</v>
      </c>
      <c r="K21" s="49">
        <v>12</v>
      </c>
      <c r="L21" s="49">
        <v>17</v>
      </c>
      <c r="M21" s="49">
        <v>0</v>
      </c>
      <c r="N21" s="49">
        <v>11</v>
      </c>
      <c r="O21" s="49">
        <v>9</v>
      </c>
      <c r="P21" s="49">
        <v>0</v>
      </c>
      <c r="Q21" s="49">
        <v>0</v>
      </c>
      <c r="R21" s="29" t="s">
        <v>745</v>
      </c>
      <c r="S21" s="9">
        <f t="shared" si="0"/>
        <v>22.75</v>
      </c>
      <c r="T21" s="9">
        <f t="shared" si="1"/>
        <v>0</v>
      </c>
      <c r="U21" s="9" t="str">
        <f t="shared" si="2"/>
        <v>n/a</v>
      </c>
    </row>
    <row r="22" spans="1:21" x14ac:dyDescent="0.25">
      <c r="A22" s="45" t="s">
        <v>589</v>
      </c>
      <c r="B22" s="46" t="s">
        <v>104</v>
      </c>
      <c r="C22" s="47">
        <v>4</v>
      </c>
      <c r="D22" s="49">
        <v>60</v>
      </c>
      <c r="E22" s="49">
        <v>88</v>
      </c>
      <c r="F22" s="49">
        <v>92</v>
      </c>
      <c r="G22" s="49">
        <v>86</v>
      </c>
      <c r="H22" s="49">
        <v>86</v>
      </c>
      <c r="I22" s="49">
        <v>18</v>
      </c>
      <c r="J22" s="49">
        <v>18</v>
      </c>
      <c r="K22" s="49">
        <v>24</v>
      </c>
      <c r="L22" s="49">
        <v>34</v>
      </c>
      <c r="M22" s="49">
        <v>0</v>
      </c>
      <c r="N22" s="49">
        <v>22</v>
      </c>
      <c r="O22" s="49">
        <v>18</v>
      </c>
      <c r="P22" s="49">
        <v>0</v>
      </c>
      <c r="Q22" s="49">
        <v>0</v>
      </c>
      <c r="R22" s="29" t="s">
        <v>745</v>
      </c>
      <c r="S22" s="9">
        <f t="shared" si="0"/>
        <v>45.5</v>
      </c>
      <c r="T22" s="9">
        <f t="shared" si="1"/>
        <v>0</v>
      </c>
      <c r="U22" s="9" t="str">
        <f t="shared" si="2"/>
        <v>n/a</v>
      </c>
    </row>
    <row r="23" spans="1:21" x14ac:dyDescent="0.25">
      <c r="A23" s="45" t="s">
        <v>672</v>
      </c>
      <c r="B23" s="46" t="s">
        <v>90</v>
      </c>
      <c r="C23" s="47">
        <v>6.5</v>
      </c>
      <c r="D23" s="49">
        <v>72</v>
      </c>
      <c r="E23" s="49">
        <v>64</v>
      </c>
      <c r="F23" s="49">
        <v>62</v>
      </c>
      <c r="G23" s="49">
        <v>67</v>
      </c>
      <c r="H23" s="49">
        <v>64</v>
      </c>
      <c r="I23" s="49">
        <v>15</v>
      </c>
      <c r="J23" s="49">
        <v>14</v>
      </c>
      <c r="K23" s="49">
        <v>13</v>
      </c>
      <c r="L23" s="49">
        <v>15</v>
      </c>
      <c r="M23" s="49">
        <v>11</v>
      </c>
      <c r="N23" s="49">
        <v>17</v>
      </c>
      <c r="O23" s="49">
        <v>13</v>
      </c>
      <c r="P23" s="49">
        <v>0</v>
      </c>
      <c r="Q23" s="49">
        <v>0</v>
      </c>
      <c r="R23" s="29" t="s">
        <v>745</v>
      </c>
      <c r="S23" s="9">
        <f t="shared" si="0"/>
        <v>18.615384615384617</v>
      </c>
      <c r="T23" s="9">
        <f t="shared" si="1"/>
        <v>1.6923076923076923</v>
      </c>
      <c r="U23" s="9">
        <f t="shared" si="2"/>
        <v>5.8181818181818183</v>
      </c>
    </row>
    <row r="24" spans="1:21" x14ac:dyDescent="0.25">
      <c r="A24" s="45" t="s">
        <v>590</v>
      </c>
      <c r="B24" s="46" t="s">
        <v>90</v>
      </c>
      <c r="C24" s="47">
        <v>6.5</v>
      </c>
      <c r="D24" s="49">
        <v>72</v>
      </c>
      <c r="E24" s="49">
        <v>128</v>
      </c>
      <c r="F24" s="49">
        <v>124</v>
      </c>
      <c r="G24" s="49">
        <v>134</v>
      </c>
      <c r="H24" s="49">
        <v>128</v>
      </c>
      <c r="I24" s="49">
        <v>30</v>
      </c>
      <c r="J24" s="49">
        <v>28</v>
      </c>
      <c r="K24" s="49">
        <v>26</v>
      </c>
      <c r="L24" s="49">
        <v>30</v>
      </c>
      <c r="M24" s="49">
        <v>11</v>
      </c>
      <c r="N24" s="49">
        <v>34</v>
      </c>
      <c r="O24" s="49">
        <v>26</v>
      </c>
      <c r="P24" s="49">
        <v>0</v>
      </c>
      <c r="Q24" s="49">
        <v>0</v>
      </c>
      <c r="R24" s="29" t="s">
        <v>745</v>
      </c>
      <c r="S24" s="9">
        <f t="shared" si="0"/>
        <v>37.230769230769234</v>
      </c>
      <c r="T24" s="9">
        <f t="shared" si="1"/>
        <v>1.6923076923076923</v>
      </c>
      <c r="U24" s="9">
        <f t="shared" si="2"/>
        <v>11.636363636363637</v>
      </c>
    </row>
    <row r="25" spans="1:21" x14ac:dyDescent="0.25">
      <c r="A25" s="45" t="s">
        <v>673</v>
      </c>
      <c r="B25" s="46" t="s">
        <v>90</v>
      </c>
      <c r="C25" s="47">
        <v>2.7</v>
      </c>
      <c r="D25" s="49">
        <v>225</v>
      </c>
      <c r="E25" s="49">
        <v>72</v>
      </c>
      <c r="F25" s="49">
        <v>70</v>
      </c>
      <c r="G25" s="49">
        <v>74</v>
      </c>
      <c r="H25" s="49">
        <v>72</v>
      </c>
      <c r="I25" s="49">
        <v>26</v>
      </c>
      <c r="J25" s="49">
        <v>57</v>
      </c>
      <c r="K25" s="49">
        <v>27</v>
      </c>
      <c r="L25" s="49">
        <v>26</v>
      </c>
      <c r="M25" s="49">
        <v>0</v>
      </c>
      <c r="N25" s="49">
        <v>33</v>
      </c>
      <c r="O25" s="49">
        <v>47</v>
      </c>
      <c r="P25" s="49">
        <v>38</v>
      </c>
      <c r="Q25" s="49">
        <v>38</v>
      </c>
      <c r="R25" s="29" t="s">
        <v>745</v>
      </c>
      <c r="S25" s="9">
        <f t="shared" si="0"/>
        <v>77.037037037037038</v>
      </c>
      <c r="T25" s="9">
        <f t="shared" si="1"/>
        <v>0</v>
      </c>
      <c r="U25" s="9" t="str">
        <f t="shared" si="2"/>
        <v>n/a</v>
      </c>
    </row>
    <row r="26" spans="1:21" x14ac:dyDescent="0.25">
      <c r="A26" s="45" t="s">
        <v>18</v>
      </c>
      <c r="B26" s="46" t="s">
        <v>101</v>
      </c>
      <c r="C26" s="47">
        <v>2.2000000000000002</v>
      </c>
      <c r="D26" s="49">
        <v>55</v>
      </c>
      <c r="E26" s="49">
        <v>37</v>
      </c>
      <c r="F26" s="49">
        <v>38</v>
      </c>
      <c r="G26" s="49">
        <v>36</v>
      </c>
      <c r="H26" s="49">
        <v>36</v>
      </c>
      <c r="I26" s="49">
        <v>18</v>
      </c>
      <c r="J26" s="49">
        <v>13</v>
      </c>
      <c r="K26" s="49">
        <v>13</v>
      </c>
      <c r="L26" s="49">
        <v>15</v>
      </c>
      <c r="M26" s="49">
        <v>0</v>
      </c>
      <c r="N26" s="49">
        <v>21</v>
      </c>
      <c r="O26" s="49">
        <v>15</v>
      </c>
      <c r="P26" s="49">
        <v>0</v>
      </c>
      <c r="Q26" s="49">
        <v>0</v>
      </c>
      <c r="R26" s="29" t="s">
        <v>745</v>
      </c>
      <c r="S26" s="9">
        <f t="shared" si="0"/>
        <v>43.636363636363633</v>
      </c>
      <c r="T26" s="9">
        <f t="shared" si="1"/>
        <v>0</v>
      </c>
      <c r="U26" s="9" t="str">
        <f t="shared" si="2"/>
        <v>n/a</v>
      </c>
    </row>
    <row r="27" spans="1:21" x14ac:dyDescent="0.25">
      <c r="A27" s="45" t="s">
        <v>44</v>
      </c>
      <c r="B27" s="46" t="s">
        <v>101</v>
      </c>
      <c r="C27" s="47">
        <v>2.2000000000000002</v>
      </c>
      <c r="D27" s="49">
        <v>55</v>
      </c>
      <c r="E27" s="49">
        <v>74</v>
      </c>
      <c r="F27" s="49">
        <v>76</v>
      </c>
      <c r="G27" s="49">
        <v>72</v>
      </c>
      <c r="H27" s="49">
        <v>72</v>
      </c>
      <c r="I27" s="49">
        <v>36</v>
      </c>
      <c r="J27" s="49">
        <v>26</v>
      </c>
      <c r="K27" s="49">
        <v>26</v>
      </c>
      <c r="L27" s="49">
        <v>30</v>
      </c>
      <c r="M27" s="49">
        <v>0</v>
      </c>
      <c r="N27" s="49">
        <v>42</v>
      </c>
      <c r="O27" s="49">
        <v>30</v>
      </c>
      <c r="P27" s="49">
        <v>0</v>
      </c>
      <c r="Q27" s="49">
        <v>0</v>
      </c>
      <c r="R27" s="29" t="s">
        <v>745</v>
      </c>
      <c r="S27" s="9">
        <f t="shared" si="0"/>
        <v>87.272727272727266</v>
      </c>
      <c r="T27" s="9">
        <f t="shared" si="1"/>
        <v>0</v>
      </c>
      <c r="U27" s="9" t="str">
        <f t="shared" si="2"/>
        <v>n/a</v>
      </c>
    </row>
    <row r="28" spans="1:21" x14ac:dyDescent="0.25">
      <c r="A28" s="45" t="s">
        <v>755</v>
      </c>
      <c r="B28" s="46" t="s">
        <v>101</v>
      </c>
      <c r="C28" s="47">
        <v>2</v>
      </c>
      <c r="D28" s="49">
        <v>55</v>
      </c>
      <c r="E28" s="49">
        <v>52</v>
      </c>
      <c r="F28" s="49">
        <v>55</v>
      </c>
      <c r="G28" s="49">
        <v>49</v>
      </c>
      <c r="H28" s="49">
        <v>49</v>
      </c>
      <c r="I28" s="49">
        <v>56</v>
      </c>
      <c r="J28" s="49">
        <v>38</v>
      </c>
      <c r="K28" s="49">
        <v>38</v>
      </c>
      <c r="L28" s="49">
        <v>38</v>
      </c>
      <c r="M28" s="49">
        <v>0</v>
      </c>
      <c r="N28" s="49">
        <v>23</v>
      </c>
      <c r="O28" s="49">
        <v>20</v>
      </c>
      <c r="P28" s="49">
        <v>30</v>
      </c>
      <c r="Q28" s="49">
        <v>27</v>
      </c>
      <c r="R28" s="29" t="s">
        <v>745</v>
      </c>
      <c r="S28" s="9">
        <f t="shared" si="0"/>
        <v>111</v>
      </c>
      <c r="T28" s="9">
        <f t="shared" si="1"/>
        <v>0</v>
      </c>
      <c r="U28" s="9" t="str">
        <f t="shared" si="2"/>
        <v>n/a</v>
      </c>
    </row>
    <row r="29" spans="1:21" x14ac:dyDescent="0.25">
      <c r="A29" s="45" t="s">
        <v>760</v>
      </c>
      <c r="B29" s="46" t="s">
        <v>101</v>
      </c>
      <c r="C29" s="47">
        <v>2</v>
      </c>
      <c r="D29" s="49">
        <v>55</v>
      </c>
      <c r="E29" s="49">
        <v>78</v>
      </c>
      <c r="F29" s="49">
        <v>83</v>
      </c>
      <c r="G29" s="49">
        <v>74</v>
      </c>
      <c r="H29" s="49">
        <v>74</v>
      </c>
      <c r="I29" s="49">
        <v>85</v>
      </c>
      <c r="J29" s="49">
        <v>57</v>
      </c>
      <c r="K29" s="2">
        <v>57</v>
      </c>
      <c r="L29" s="49">
        <v>57</v>
      </c>
      <c r="M29" s="49">
        <v>0</v>
      </c>
      <c r="N29" s="49">
        <v>35</v>
      </c>
      <c r="O29" s="49">
        <v>30</v>
      </c>
      <c r="P29" s="49">
        <v>45</v>
      </c>
      <c r="Q29" s="49">
        <v>41</v>
      </c>
      <c r="R29" s="29" t="s">
        <v>745</v>
      </c>
      <c r="S29" s="9">
        <f t="shared" si="0"/>
        <v>167</v>
      </c>
      <c r="T29" s="9">
        <f t="shared" ref="T29" si="5">M29/C29</f>
        <v>0</v>
      </c>
      <c r="U29" s="9" t="str">
        <f t="shared" ref="U29" si="6">IFERROR(E29/M29,"n/a")</f>
        <v>n/a</v>
      </c>
    </row>
    <row r="30" spans="1:21" x14ac:dyDescent="0.25">
      <c r="A30" s="45" t="s">
        <v>674</v>
      </c>
      <c r="B30" s="46" t="s">
        <v>101</v>
      </c>
      <c r="C30" s="51">
        <v>1.7</v>
      </c>
      <c r="D30" s="55">
        <v>55</v>
      </c>
      <c r="E30" s="55">
        <v>34</v>
      </c>
      <c r="F30" s="55">
        <v>37</v>
      </c>
      <c r="G30" s="55">
        <v>33</v>
      </c>
      <c r="H30" s="55">
        <v>33</v>
      </c>
      <c r="I30" s="55">
        <v>32</v>
      </c>
      <c r="J30" s="55">
        <v>25</v>
      </c>
      <c r="K30" s="55">
        <v>30</v>
      </c>
      <c r="L30" s="55">
        <v>31</v>
      </c>
      <c r="M30" s="55">
        <v>0</v>
      </c>
      <c r="N30" s="55">
        <v>11</v>
      </c>
      <c r="O30" s="55">
        <v>14</v>
      </c>
      <c r="P30" s="55">
        <v>15</v>
      </c>
      <c r="Q30" s="55">
        <v>15</v>
      </c>
      <c r="R30" s="29" t="s">
        <v>745</v>
      </c>
      <c r="S30" s="9">
        <f t="shared" si="0"/>
        <v>89.411764705882362</v>
      </c>
      <c r="T30" s="9">
        <f t="shared" si="1"/>
        <v>0</v>
      </c>
      <c r="U30" s="9" t="str">
        <f t="shared" si="2"/>
        <v>n/a</v>
      </c>
    </row>
    <row r="31" spans="1:21" x14ac:dyDescent="0.25">
      <c r="A31" s="45" t="s">
        <v>591</v>
      </c>
      <c r="B31" s="46" t="s">
        <v>101</v>
      </c>
      <c r="C31" s="47">
        <v>1.7</v>
      </c>
      <c r="D31" s="49">
        <v>55</v>
      </c>
      <c r="E31" s="49">
        <v>51</v>
      </c>
      <c r="F31" s="49">
        <v>55.5</v>
      </c>
      <c r="G31" s="49">
        <v>49.5</v>
      </c>
      <c r="H31" s="49">
        <v>49.5</v>
      </c>
      <c r="I31" s="49">
        <v>48</v>
      </c>
      <c r="J31" s="49">
        <v>37.5</v>
      </c>
      <c r="K31" s="49">
        <v>45</v>
      </c>
      <c r="L31" s="49">
        <v>46.5</v>
      </c>
      <c r="M31" s="49">
        <v>0</v>
      </c>
      <c r="N31" s="49">
        <v>16.5</v>
      </c>
      <c r="O31" s="49">
        <v>21</v>
      </c>
      <c r="P31" s="49">
        <v>22.5</v>
      </c>
      <c r="Q31" s="49">
        <v>22.5</v>
      </c>
      <c r="R31" s="29" t="s">
        <v>745</v>
      </c>
      <c r="S31" s="9">
        <f t="shared" si="0"/>
        <v>134.11764705882354</v>
      </c>
      <c r="T31" s="9">
        <f t="shared" si="1"/>
        <v>0</v>
      </c>
      <c r="U31" s="9" t="str">
        <f t="shared" si="2"/>
        <v>n/a</v>
      </c>
    </row>
    <row r="32" spans="1:21" x14ac:dyDescent="0.25">
      <c r="A32" s="45" t="s">
        <v>675</v>
      </c>
      <c r="B32" s="46" t="s">
        <v>101</v>
      </c>
      <c r="C32" s="47">
        <v>2.9</v>
      </c>
      <c r="D32" s="49">
        <v>65</v>
      </c>
      <c r="E32" s="49">
        <v>54</v>
      </c>
      <c r="F32" s="49">
        <v>59</v>
      </c>
      <c r="G32" s="49">
        <v>52</v>
      </c>
      <c r="H32" s="49">
        <v>52</v>
      </c>
      <c r="I32" s="49">
        <v>34</v>
      </c>
      <c r="J32" s="49">
        <v>38</v>
      </c>
      <c r="K32" s="49">
        <v>31</v>
      </c>
      <c r="L32" s="49">
        <v>48</v>
      </c>
      <c r="M32" s="49">
        <v>0</v>
      </c>
      <c r="N32" s="49">
        <v>28</v>
      </c>
      <c r="O32" s="49">
        <v>18</v>
      </c>
      <c r="P32" s="49">
        <v>21</v>
      </c>
      <c r="Q32" s="49">
        <v>34</v>
      </c>
      <c r="R32" s="29" t="s">
        <v>745</v>
      </c>
      <c r="S32" s="9">
        <f t="shared" si="0"/>
        <v>70.689655172413794</v>
      </c>
      <c r="T32" s="9">
        <f t="shared" si="1"/>
        <v>0</v>
      </c>
      <c r="U32" s="9" t="str">
        <f t="shared" si="2"/>
        <v>n/a</v>
      </c>
    </row>
    <row r="33" spans="1:21" x14ac:dyDescent="0.25">
      <c r="A33" s="45" t="s">
        <v>592</v>
      </c>
      <c r="B33" s="46" t="s">
        <v>101</v>
      </c>
      <c r="C33" s="47">
        <v>2.9</v>
      </c>
      <c r="D33" s="49">
        <v>65</v>
      </c>
      <c r="E33" s="49">
        <v>81</v>
      </c>
      <c r="F33" s="49">
        <v>88.5</v>
      </c>
      <c r="G33" s="49">
        <v>78</v>
      </c>
      <c r="H33" s="49">
        <v>78</v>
      </c>
      <c r="I33" s="49">
        <v>51</v>
      </c>
      <c r="J33" s="49">
        <v>57</v>
      </c>
      <c r="K33" s="49">
        <v>46.5</v>
      </c>
      <c r="L33" s="49">
        <v>72</v>
      </c>
      <c r="M33" s="49">
        <v>0</v>
      </c>
      <c r="N33" s="49">
        <v>42</v>
      </c>
      <c r="O33" s="49">
        <v>27</v>
      </c>
      <c r="P33" s="49">
        <v>31.5</v>
      </c>
      <c r="Q33" s="49">
        <v>51</v>
      </c>
      <c r="R33" s="29" t="s">
        <v>745</v>
      </c>
      <c r="S33" s="9">
        <f t="shared" si="0"/>
        <v>106.0344827586207</v>
      </c>
      <c r="T33" s="9">
        <f t="shared" si="1"/>
        <v>0</v>
      </c>
      <c r="U33" s="9" t="str">
        <f t="shared" si="2"/>
        <v>n/a</v>
      </c>
    </row>
    <row r="34" spans="1:21" x14ac:dyDescent="0.25">
      <c r="A34" s="45" t="s">
        <v>36</v>
      </c>
      <c r="B34" s="46" t="s">
        <v>101</v>
      </c>
      <c r="C34" s="47">
        <v>1.8</v>
      </c>
      <c r="D34" s="49">
        <v>60</v>
      </c>
      <c r="E34" s="49">
        <v>33</v>
      </c>
      <c r="F34" s="49">
        <v>36</v>
      </c>
      <c r="G34" s="49">
        <v>32</v>
      </c>
      <c r="H34" s="49">
        <v>31</v>
      </c>
      <c r="I34" s="49">
        <v>16</v>
      </c>
      <c r="J34" s="49">
        <v>13</v>
      </c>
      <c r="K34" s="49">
        <v>12</v>
      </c>
      <c r="L34" s="49">
        <v>14</v>
      </c>
      <c r="M34" s="49">
        <v>0</v>
      </c>
      <c r="N34" s="49">
        <v>13</v>
      </c>
      <c r="O34" s="49">
        <v>13</v>
      </c>
      <c r="P34" s="49">
        <v>0</v>
      </c>
      <c r="Q34" s="49">
        <v>0</v>
      </c>
      <c r="R34" s="29" t="s">
        <v>745</v>
      </c>
      <c r="S34" s="9">
        <f t="shared" si="0"/>
        <v>48.888888888888886</v>
      </c>
      <c r="T34" s="9">
        <f t="shared" si="1"/>
        <v>0</v>
      </c>
      <c r="U34" s="9" t="str">
        <f t="shared" si="2"/>
        <v>n/a</v>
      </c>
    </row>
    <row r="35" spans="1:21" x14ac:dyDescent="0.25">
      <c r="A35" s="45" t="s">
        <v>47</v>
      </c>
      <c r="B35" s="46" t="s">
        <v>101</v>
      </c>
      <c r="C35" s="47">
        <v>1.8</v>
      </c>
      <c r="D35" s="49">
        <v>60</v>
      </c>
      <c r="E35" s="49">
        <v>66</v>
      </c>
      <c r="F35" s="49">
        <v>72</v>
      </c>
      <c r="G35" s="49">
        <v>64</v>
      </c>
      <c r="H35" s="49">
        <v>62</v>
      </c>
      <c r="I35" s="49">
        <v>32</v>
      </c>
      <c r="J35" s="49">
        <v>26</v>
      </c>
      <c r="K35" s="49">
        <v>24</v>
      </c>
      <c r="L35" s="49">
        <v>28</v>
      </c>
      <c r="M35" s="49">
        <v>0</v>
      </c>
      <c r="N35" s="49">
        <v>26</v>
      </c>
      <c r="O35" s="49">
        <v>26</v>
      </c>
      <c r="P35" s="49">
        <v>0</v>
      </c>
      <c r="Q35" s="49">
        <v>0</v>
      </c>
      <c r="R35" s="29" t="s">
        <v>745</v>
      </c>
      <c r="S35" s="9">
        <f t="shared" si="0"/>
        <v>97.777777777777771</v>
      </c>
      <c r="T35" s="9">
        <f t="shared" si="1"/>
        <v>0</v>
      </c>
      <c r="U35" s="9" t="str">
        <f t="shared" si="2"/>
        <v>n/a</v>
      </c>
    </row>
    <row r="36" spans="1:21" x14ac:dyDescent="0.25">
      <c r="A36" s="45" t="s">
        <v>676</v>
      </c>
      <c r="B36" s="46" t="s">
        <v>104</v>
      </c>
      <c r="C36" s="51">
        <v>6.4</v>
      </c>
      <c r="D36" s="55">
        <v>60</v>
      </c>
      <c r="E36" s="55">
        <v>83</v>
      </c>
      <c r="F36" s="55">
        <v>82</v>
      </c>
      <c r="G36" s="55">
        <v>82</v>
      </c>
      <c r="H36" s="55">
        <v>86</v>
      </c>
      <c r="I36" s="55">
        <v>24</v>
      </c>
      <c r="J36" s="55">
        <v>25</v>
      </c>
      <c r="K36" s="55">
        <v>20</v>
      </c>
      <c r="L36" s="55">
        <v>24</v>
      </c>
      <c r="M36" s="55">
        <v>0</v>
      </c>
      <c r="N36" s="55">
        <v>37</v>
      </c>
      <c r="O36" s="55">
        <v>23</v>
      </c>
      <c r="P36" s="55">
        <v>0</v>
      </c>
      <c r="Q36" s="55">
        <v>0</v>
      </c>
      <c r="R36" s="29" t="s">
        <v>745</v>
      </c>
      <c r="S36" s="9">
        <f t="shared" si="0"/>
        <v>27.5</v>
      </c>
      <c r="T36" s="9">
        <f t="shared" si="1"/>
        <v>0</v>
      </c>
      <c r="U36" s="9" t="str">
        <f t="shared" si="2"/>
        <v>n/a</v>
      </c>
    </row>
    <row r="37" spans="1:21" x14ac:dyDescent="0.25">
      <c r="A37" s="45" t="s">
        <v>593</v>
      </c>
      <c r="B37" s="46" t="s">
        <v>104</v>
      </c>
      <c r="C37" s="47">
        <v>6.4</v>
      </c>
      <c r="D37" s="49">
        <v>60</v>
      </c>
      <c r="E37" s="49">
        <v>166</v>
      </c>
      <c r="F37" s="49">
        <v>164</v>
      </c>
      <c r="G37" s="49">
        <v>164</v>
      </c>
      <c r="H37" s="49">
        <v>172</v>
      </c>
      <c r="I37" s="49">
        <v>48</v>
      </c>
      <c r="J37" s="49">
        <v>50</v>
      </c>
      <c r="K37" s="49">
        <v>40</v>
      </c>
      <c r="L37" s="49">
        <v>48</v>
      </c>
      <c r="M37" s="49">
        <v>0</v>
      </c>
      <c r="N37" s="49">
        <v>74</v>
      </c>
      <c r="O37" s="49">
        <v>46</v>
      </c>
      <c r="P37" s="49">
        <v>0</v>
      </c>
      <c r="Q37" s="49">
        <v>0</v>
      </c>
      <c r="R37" s="29" t="s">
        <v>745</v>
      </c>
      <c r="S37" s="9">
        <f t="shared" si="0"/>
        <v>55</v>
      </c>
      <c r="T37" s="9">
        <f t="shared" si="1"/>
        <v>0</v>
      </c>
      <c r="U37" s="9" t="str">
        <f t="shared" si="2"/>
        <v>n/a</v>
      </c>
    </row>
    <row r="38" spans="1:21" x14ac:dyDescent="0.25">
      <c r="A38" s="45" t="s">
        <v>677</v>
      </c>
      <c r="B38" s="46" t="s">
        <v>808</v>
      </c>
      <c r="C38" s="51">
        <v>6.9</v>
      </c>
      <c r="D38" s="49">
        <v>63.333333333333336</v>
      </c>
      <c r="E38" s="49">
        <v>88</v>
      </c>
      <c r="F38" s="49">
        <v>88</v>
      </c>
      <c r="G38" s="49">
        <v>102</v>
      </c>
      <c r="H38" s="49">
        <v>88</v>
      </c>
      <c r="I38" s="49">
        <v>18.666666666666668</v>
      </c>
      <c r="J38" s="49">
        <v>20.666666666666668</v>
      </c>
      <c r="K38" s="49">
        <v>12.666666666666666</v>
      </c>
      <c r="L38" s="49">
        <v>18.666666666666668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29" t="s">
        <v>745</v>
      </c>
      <c r="S38" s="9">
        <f t="shared" si="0"/>
        <v>22.995169082125603</v>
      </c>
      <c r="T38" s="9">
        <f t="shared" si="1"/>
        <v>0</v>
      </c>
      <c r="U38" s="9" t="str">
        <f t="shared" si="2"/>
        <v>n/a</v>
      </c>
    </row>
    <row r="39" spans="1:21" x14ac:dyDescent="0.25">
      <c r="A39" s="45" t="s">
        <v>594</v>
      </c>
      <c r="B39" s="46" t="s">
        <v>808</v>
      </c>
      <c r="C39" s="47">
        <v>6.9</v>
      </c>
      <c r="D39" s="49">
        <v>63.333333333333336</v>
      </c>
      <c r="E39" s="49">
        <v>132</v>
      </c>
      <c r="F39" s="49">
        <v>132</v>
      </c>
      <c r="G39" s="49">
        <v>153</v>
      </c>
      <c r="H39" s="49">
        <v>132</v>
      </c>
      <c r="I39" s="49">
        <v>28</v>
      </c>
      <c r="J39" s="49">
        <v>31</v>
      </c>
      <c r="K39" s="49">
        <v>19</v>
      </c>
      <c r="L39" s="49">
        <v>28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29" t="s">
        <v>745</v>
      </c>
      <c r="S39" s="9">
        <f t="shared" si="0"/>
        <v>34.492753623188406</v>
      </c>
      <c r="T39" s="9">
        <f t="shared" si="1"/>
        <v>0</v>
      </c>
      <c r="U39" s="9" t="str">
        <f t="shared" si="2"/>
        <v>n/a</v>
      </c>
    </row>
    <row r="40" spans="1:21" x14ac:dyDescent="0.25">
      <c r="A40" s="45" t="s">
        <v>678</v>
      </c>
      <c r="B40" s="46" t="s">
        <v>101</v>
      </c>
      <c r="C40" s="47">
        <v>2</v>
      </c>
      <c r="D40" s="49">
        <v>55</v>
      </c>
      <c r="E40" s="49">
        <v>52</v>
      </c>
      <c r="F40" s="49">
        <v>55</v>
      </c>
      <c r="G40" s="49">
        <v>49</v>
      </c>
      <c r="H40" s="49">
        <v>49</v>
      </c>
      <c r="I40" s="49">
        <v>38</v>
      </c>
      <c r="J40" s="49">
        <v>56</v>
      </c>
      <c r="K40" s="49">
        <v>38</v>
      </c>
      <c r="L40" s="49">
        <v>54</v>
      </c>
      <c r="M40" s="49">
        <v>0</v>
      </c>
      <c r="N40" s="49">
        <v>23</v>
      </c>
      <c r="O40" s="49">
        <v>20</v>
      </c>
      <c r="P40" s="49">
        <v>30</v>
      </c>
      <c r="Q40" s="49">
        <v>27</v>
      </c>
      <c r="R40" s="29" t="s">
        <v>745</v>
      </c>
      <c r="S40" s="9">
        <f t="shared" si="0"/>
        <v>119</v>
      </c>
      <c r="T40" s="9">
        <f t="shared" si="1"/>
        <v>0</v>
      </c>
      <c r="U40" s="9" t="str">
        <f t="shared" si="2"/>
        <v>n/a</v>
      </c>
    </row>
    <row r="41" spans="1:21" x14ac:dyDescent="0.25">
      <c r="A41" s="45" t="s">
        <v>595</v>
      </c>
      <c r="B41" s="46" t="s">
        <v>101</v>
      </c>
      <c r="C41" s="47">
        <v>2</v>
      </c>
      <c r="D41" s="49">
        <v>55</v>
      </c>
      <c r="E41" s="49">
        <v>78</v>
      </c>
      <c r="F41" s="49">
        <v>82.5</v>
      </c>
      <c r="G41" s="49">
        <v>73.5</v>
      </c>
      <c r="H41" s="49">
        <v>73.5</v>
      </c>
      <c r="I41" s="49">
        <v>57</v>
      </c>
      <c r="J41" s="49">
        <v>84</v>
      </c>
      <c r="K41" s="49">
        <v>57</v>
      </c>
      <c r="L41" s="49">
        <v>81</v>
      </c>
      <c r="M41" s="49">
        <v>0</v>
      </c>
      <c r="N41" s="49">
        <v>34.5</v>
      </c>
      <c r="O41" s="49">
        <v>30</v>
      </c>
      <c r="P41" s="49">
        <v>45</v>
      </c>
      <c r="Q41" s="49">
        <v>40.5</v>
      </c>
      <c r="R41" s="29" t="s">
        <v>745</v>
      </c>
      <c r="S41" s="9">
        <f t="shared" si="0"/>
        <v>178.5</v>
      </c>
      <c r="T41" s="9">
        <f t="shared" si="1"/>
        <v>0</v>
      </c>
      <c r="U41" s="9" t="str">
        <f t="shared" si="2"/>
        <v>n/a</v>
      </c>
    </row>
    <row r="42" spans="1:21" x14ac:dyDescent="0.25">
      <c r="A42" s="45" t="s">
        <v>679</v>
      </c>
      <c r="B42" s="46" t="s">
        <v>808</v>
      </c>
      <c r="C42" s="47">
        <v>4.5</v>
      </c>
      <c r="D42" s="49">
        <v>70</v>
      </c>
      <c r="E42" s="49">
        <v>42</v>
      </c>
      <c r="F42" s="49">
        <v>41</v>
      </c>
      <c r="G42" s="49">
        <v>43</v>
      </c>
      <c r="H42" s="49">
        <v>42</v>
      </c>
      <c r="I42" s="49">
        <v>13</v>
      </c>
      <c r="J42" s="49">
        <v>14</v>
      </c>
      <c r="K42" s="49">
        <v>7</v>
      </c>
      <c r="L42" s="49">
        <v>13</v>
      </c>
      <c r="M42" s="49">
        <v>7</v>
      </c>
      <c r="N42" s="49">
        <v>10</v>
      </c>
      <c r="O42" s="49">
        <v>16</v>
      </c>
      <c r="P42" s="49">
        <v>0</v>
      </c>
      <c r="Q42" s="49">
        <v>0</v>
      </c>
      <c r="R42" s="29" t="s">
        <v>745</v>
      </c>
      <c r="S42" s="9">
        <f t="shared" si="0"/>
        <v>19.777777777777779</v>
      </c>
      <c r="T42" s="9">
        <f t="shared" si="1"/>
        <v>1.5555555555555556</v>
      </c>
      <c r="U42" s="9">
        <f t="shared" si="2"/>
        <v>6</v>
      </c>
    </row>
    <row r="43" spans="1:21" x14ac:dyDescent="0.25">
      <c r="A43" s="45" t="s">
        <v>596</v>
      </c>
      <c r="B43" s="46" t="s">
        <v>808</v>
      </c>
      <c r="C43" s="47">
        <v>4.5</v>
      </c>
      <c r="D43" s="49">
        <v>70</v>
      </c>
      <c r="E43" s="49">
        <v>84</v>
      </c>
      <c r="F43" s="49">
        <v>82</v>
      </c>
      <c r="G43" s="49">
        <v>86</v>
      </c>
      <c r="H43" s="49">
        <v>84</v>
      </c>
      <c r="I43" s="49">
        <v>26</v>
      </c>
      <c r="J43" s="49">
        <v>28</v>
      </c>
      <c r="K43" s="49">
        <v>14</v>
      </c>
      <c r="L43" s="49">
        <v>26</v>
      </c>
      <c r="M43" s="49">
        <v>7</v>
      </c>
      <c r="N43" s="49">
        <v>20</v>
      </c>
      <c r="O43" s="49">
        <v>32</v>
      </c>
      <c r="P43" s="49">
        <v>0</v>
      </c>
      <c r="Q43" s="49">
        <v>0</v>
      </c>
      <c r="R43" s="29" t="s">
        <v>745</v>
      </c>
      <c r="S43" s="9">
        <f t="shared" si="0"/>
        <v>39.555555555555557</v>
      </c>
      <c r="T43" s="9">
        <f t="shared" si="1"/>
        <v>1.5555555555555556</v>
      </c>
      <c r="U43" s="9">
        <f t="shared" si="2"/>
        <v>12</v>
      </c>
    </row>
    <row r="44" spans="1:21" x14ac:dyDescent="0.25">
      <c r="A44" s="45" t="s">
        <v>680</v>
      </c>
      <c r="B44" s="46" t="s">
        <v>90</v>
      </c>
      <c r="C44" s="47">
        <v>5.8</v>
      </c>
      <c r="D44" s="49">
        <v>90</v>
      </c>
      <c r="E44" s="49">
        <v>68</v>
      </c>
      <c r="F44" s="49">
        <v>68</v>
      </c>
      <c r="G44" s="49">
        <v>71</v>
      </c>
      <c r="H44" s="49">
        <v>65</v>
      </c>
      <c r="I44" s="49">
        <v>18</v>
      </c>
      <c r="J44" s="49">
        <v>18</v>
      </c>
      <c r="K44" s="49">
        <v>12</v>
      </c>
      <c r="L44" s="49">
        <v>38</v>
      </c>
      <c r="M44" s="49">
        <v>9</v>
      </c>
      <c r="N44" s="49">
        <v>18</v>
      </c>
      <c r="O44" s="49">
        <v>21</v>
      </c>
      <c r="P44" s="49">
        <v>0</v>
      </c>
      <c r="Q44" s="49">
        <v>0</v>
      </c>
      <c r="R44" s="29" t="s">
        <v>745</v>
      </c>
      <c r="S44" s="9">
        <f t="shared" si="0"/>
        <v>26.551724137931036</v>
      </c>
      <c r="T44" s="9">
        <f t="shared" si="1"/>
        <v>1.5517241379310345</v>
      </c>
      <c r="U44" s="9">
        <f t="shared" si="2"/>
        <v>7.5555555555555554</v>
      </c>
    </row>
    <row r="45" spans="1:21" x14ac:dyDescent="0.25">
      <c r="A45" s="45" t="s">
        <v>597</v>
      </c>
      <c r="B45" s="46" t="s">
        <v>90</v>
      </c>
      <c r="C45" s="47">
        <v>5.8</v>
      </c>
      <c r="D45" s="49">
        <v>90</v>
      </c>
      <c r="E45" s="49">
        <v>102</v>
      </c>
      <c r="F45" s="49">
        <v>102</v>
      </c>
      <c r="G45" s="49">
        <v>106.5</v>
      </c>
      <c r="H45" s="49">
        <v>97.5</v>
      </c>
      <c r="I45" s="49">
        <v>27</v>
      </c>
      <c r="J45" s="49">
        <v>27</v>
      </c>
      <c r="K45" s="49">
        <v>18</v>
      </c>
      <c r="L45" s="49">
        <v>57</v>
      </c>
      <c r="M45" s="49">
        <v>9</v>
      </c>
      <c r="N45" s="49">
        <v>27</v>
      </c>
      <c r="O45" s="49">
        <v>31.5</v>
      </c>
      <c r="P45" s="49">
        <v>0</v>
      </c>
      <c r="Q45" s="49">
        <v>0</v>
      </c>
      <c r="R45" s="29" t="s">
        <v>745</v>
      </c>
      <c r="S45" s="9">
        <f t="shared" si="0"/>
        <v>39.827586206896555</v>
      </c>
      <c r="T45" s="9">
        <f t="shared" si="1"/>
        <v>1.5517241379310345</v>
      </c>
      <c r="U45" s="9">
        <f t="shared" si="2"/>
        <v>11.333333333333334</v>
      </c>
    </row>
    <row r="46" spans="1:21" x14ac:dyDescent="0.25">
      <c r="A46" s="45" t="s">
        <v>681</v>
      </c>
      <c r="B46" s="46" t="s">
        <v>808</v>
      </c>
      <c r="C46" s="47">
        <v>2.4</v>
      </c>
      <c r="D46" s="49">
        <v>50</v>
      </c>
      <c r="E46" s="49">
        <v>40</v>
      </c>
      <c r="F46" s="49">
        <v>42</v>
      </c>
      <c r="G46" s="49">
        <v>39</v>
      </c>
      <c r="H46" s="49">
        <v>39</v>
      </c>
      <c r="I46" s="49">
        <v>37</v>
      </c>
      <c r="J46" s="49">
        <v>26</v>
      </c>
      <c r="K46" s="49">
        <v>31</v>
      </c>
      <c r="L46" s="49">
        <v>34</v>
      </c>
      <c r="M46" s="49">
        <v>0</v>
      </c>
      <c r="N46" s="49">
        <v>14</v>
      </c>
      <c r="O46" s="49">
        <v>9</v>
      </c>
      <c r="P46" s="49">
        <v>26</v>
      </c>
      <c r="Q46" s="49">
        <v>12</v>
      </c>
      <c r="R46" s="29" t="s">
        <v>745</v>
      </c>
      <c r="S46" s="9">
        <f t="shared" si="0"/>
        <v>70</v>
      </c>
      <c r="T46" s="9">
        <f t="shared" si="1"/>
        <v>0</v>
      </c>
      <c r="U46" s="9" t="str">
        <f t="shared" si="2"/>
        <v>n/a</v>
      </c>
    </row>
    <row r="47" spans="1:21" x14ac:dyDescent="0.25">
      <c r="A47" s="45" t="s">
        <v>598</v>
      </c>
      <c r="B47" s="46" t="s">
        <v>808</v>
      </c>
      <c r="C47" s="47">
        <v>2.4</v>
      </c>
      <c r="D47" s="49">
        <v>50</v>
      </c>
      <c r="E47" s="49">
        <v>80</v>
      </c>
      <c r="F47" s="49">
        <v>84</v>
      </c>
      <c r="G47" s="49">
        <v>78</v>
      </c>
      <c r="H47" s="49">
        <v>78</v>
      </c>
      <c r="I47" s="49">
        <v>74</v>
      </c>
      <c r="J47" s="49">
        <v>52</v>
      </c>
      <c r="K47" s="49">
        <v>62</v>
      </c>
      <c r="L47" s="49">
        <v>68</v>
      </c>
      <c r="M47" s="49">
        <v>0</v>
      </c>
      <c r="N47" s="49">
        <v>28</v>
      </c>
      <c r="O47" s="49">
        <v>18</v>
      </c>
      <c r="P47" s="49">
        <v>52</v>
      </c>
      <c r="Q47" s="49">
        <v>24</v>
      </c>
      <c r="R47" s="29" t="s">
        <v>745</v>
      </c>
      <c r="S47" s="9">
        <f t="shared" si="0"/>
        <v>140</v>
      </c>
      <c r="T47" s="9">
        <f t="shared" si="1"/>
        <v>0</v>
      </c>
      <c r="U47" s="9" t="str">
        <f t="shared" si="2"/>
        <v>n/a</v>
      </c>
    </row>
    <row r="48" spans="1:21" x14ac:dyDescent="0.25">
      <c r="A48" s="45" t="s">
        <v>682</v>
      </c>
      <c r="B48" s="46" t="s">
        <v>101</v>
      </c>
      <c r="C48" s="51">
        <v>2.4</v>
      </c>
      <c r="D48" s="55">
        <v>55</v>
      </c>
      <c r="E48" s="55">
        <v>36</v>
      </c>
      <c r="F48" s="55">
        <v>38</v>
      </c>
      <c r="G48" s="55">
        <v>35</v>
      </c>
      <c r="H48" s="55">
        <v>35</v>
      </c>
      <c r="I48" s="55">
        <v>15</v>
      </c>
      <c r="J48" s="55">
        <v>15</v>
      </c>
      <c r="K48" s="55">
        <v>17</v>
      </c>
      <c r="L48" s="55">
        <v>18</v>
      </c>
      <c r="M48" s="55">
        <v>0</v>
      </c>
      <c r="N48" s="55">
        <v>17</v>
      </c>
      <c r="O48" s="55">
        <v>33</v>
      </c>
      <c r="P48" s="55">
        <v>0</v>
      </c>
      <c r="Q48" s="55">
        <v>0</v>
      </c>
      <c r="R48" s="29" t="s">
        <v>745</v>
      </c>
      <c r="S48" s="9">
        <f t="shared" si="0"/>
        <v>42.083333333333336</v>
      </c>
      <c r="T48" s="9">
        <f t="shared" si="1"/>
        <v>0</v>
      </c>
      <c r="U48" s="9" t="str">
        <f t="shared" si="2"/>
        <v>n/a</v>
      </c>
    </row>
    <row r="49" spans="1:21" x14ac:dyDescent="0.25">
      <c r="A49" s="45" t="s">
        <v>599</v>
      </c>
      <c r="B49" s="46" t="s">
        <v>101</v>
      </c>
      <c r="C49" s="47">
        <v>2.4</v>
      </c>
      <c r="D49" s="49">
        <v>55</v>
      </c>
      <c r="E49" s="49">
        <v>72</v>
      </c>
      <c r="F49" s="49">
        <v>76</v>
      </c>
      <c r="G49" s="49">
        <v>70</v>
      </c>
      <c r="H49" s="49">
        <v>70</v>
      </c>
      <c r="I49" s="49">
        <v>30</v>
      </c>
      <c r="J49" s="49">
        <v>30</v>
      </c>
      <c r="K49" s="49">
        <v>34</v>
      </c>
      <c r="L49" s="49">
        <v>36</v>
      </c>
      <c r="M49" s="49">
        <v>0</v>
      </c>
      <c r="N49" s="49">
        <v>34</v>
      </c>
      <c r="O49" s="49">
        <v>66</v>
      </c>
      <c r="P49" s="49">
        <v>0</v>
      </c>
      <c r="Q49" s="49">
        <v>0</v>
      </c>
      <c r="R49" s="29" t="s">
        <v>745</v>
      </c>
      <c r="S49" s="9">
        <f t="shared" si="0"/>
        <v>84.166666666666671</v>
      </c>
      <c r="T49" s="9">
        <f t="shared" si="1"/>
        <v>0</v>
      </c>
      <c r="U49" s="9" t="str">
        <f t="shared" si="2"/>
        <v>n/a</v>
      </c>
    </row>
    <row r="50" spans="1:21" x14ac:dyDescent="0.25">
      <c r="A50" s="45" t="s">
        <v>683</v>
      </c>
      <c r="B50" s="46" t="s">
        <v>90</v>
      </c>
      <c r="C50" s="47">
        <v>7.4</v>
      </c>
      <c r="D50" s="49">
        <v>95</v>
      </c>
      <c r="E50" s="49">
        <v>112</v>
      </c>
      <c r="F50" s="49">
        <v>104</v>
      </c>
      <c r="G50" s="49">
        <v>116</v>
      </c>
      <c r="H50" s="49">
        <v>112</v>
      </c>
      <c r="I50" s="49">
        <v>12</v>
      </c>
      <c r="J50" s="49">
        <v>12</v>
      </c>
      <c r="K50" s="49">
        <v>13</v>
      </c>
      <c r="L50" s="49">
        <v>12</v>
      </c>
      <c r="M50" s="49">
        <v>12</v>
      </c>
      <c r="N50" s="49">
        <v>12</v>
      </c>
      <c r="O50" s="49">
        <v>15</v>
      </c>
      <c r="P50" s="49">
        <v>0</v>
      </c>
      <c r="Q50" s="49">
        <v>0</v>
      </c>
      <c r="R50" s="29" t="s">
        <v>745</v>
      </c>
      <c r="S50" s="9">
        <f t="shared" si="0"/>
        <v>21.756756756756754</v>
      </c>
      <c r="T50" s="9">
        <f t="shared" si="1"/>
        <v>1.6216216216216215</v>
      </c>
      <c r="U50" s="9">
        <f t="shared" si="2"/>
        <v>9.3333333333333339</v>
      </c>
    </row>
    <row r="51" spans="1:21" x14ac:dyDescent="0.25">
      <c r="A51" s="45" t="s">
        <v>600</v>
      </c>
      <c r="B51" s="46" t="s">
        <v>90</v>
      </c>
      <c r="C51" s="47">
        <v>7.4</v>
      </c>
      <c r="D51" s="49">
        <v>95</v>
      </c>
      <c r="E51" s="49">
        <v>224</v>
      </c>
      <c r="F51" s="49">
        <v>208</v>
      </c>
      <c r="G51" s="49">
        <v>232</v>
      </c>
      <c r="H51" s="49">
        <v>224</v>
      </c>
      <c r="I51" s="49">
        <v>24</v>
      </c>
      <c r="J51" s="49">
        <v>24</v>
      </c>
      <c r="K51" s="49">
        <v>26</v>
      </c>
      <c r="L51" s="49">
        <v>24</v>
      </c>
      <c r="M51" s="49">
        <v>12</v>
      </c>
      <c r="N51" s="49">
        <v>24</v>
      </c>
      <c r="O51" s="49">
        <v>30</v>
      </c>
      <c r="P51" s="49">
        <v>0</v>
      </c>
      <c r="Q51" s="49">
        <v>0</v>
      </c>
      <c r="R51" s="29" t="s">
        <v>745</v>
      </c>
      <c r="S51" s="9">
        <f t="shared" si="0"/>
        <v>43.513513513513509</v>
      </c>
      <c r="T51" s="9">
        <f t="shared" si="1"/>
        <v>1.6216216216216215</v>
      </c>
      <c r="U51" s="9">
        <f t="shared" si="2"/>
        <v>18.666666666666668</v>
      </c>
    </row>
    <row r="52" spans="1:21" x14ac:dyDescent="0.25">
      <c r="A52" s="45" t="s">
        <v>684</v>
      </c>
      <c r="B52" s="46" t="s">
        <v>90</v>
      </c>
      <c r="C52" s="47">
        <v>8.4</v>
      </c>
      <c r="D52" s="49">
        <v>90</v>
      </c>
      <c r="E52" s="49">
        <v>94</v>
      </c>
      <c r="F52" s="49">
        <v>91</v>
      </c>
      <c r="G52" s="49">
        <v>99</v>
      </c>
      <c r="H52" s="49">
        <v>94</v>
      </c>
      <c r="I52" s="49">
        <v>15</v>
      </c>
      <c r="J52" s="49">
        <v>16</v>
      </c>
      <c r="K52" s="49">
        <v>13</v>
      </c>
      <c r="L52" s="49">
        <v>15</v>
      </c>
      <c r="M52" s="49">
        <v>14</v>
      </c>
      <c r="N52" s="49">
        <v>15</v>
      </c>
      <c r="O52" s="49">
        <v>20</v>
      </c>
      <c r="P52" s="49">
        <v>0</v>
      </c>
      <c r="Q52" s="49">
        <v>19</v>
      </c>
      <c r="R52" s="29" t="s">
        <v>745</v>
      </c>
      <c r="S52" s="9">
        <f t="shared" si="0"/>
        <v>18.214285714285712</v>
      </c>
      <c r="T52" s="9">
        <f t="shared" si="1"/>
        <v>1.6666666666666665</v>
      </c>
      <c r="U52" s="9">
        <f t="shared" si="2"/>
        <v>6.7142857142857144</v>
      </c>
    </row>
    <row r="53" spans="1:21" x14ac:dyDescent="0.25">
      <c r="A53" s="45" t="s">
        <v>601</v>
      </c>
      <c r="B53" s="46" t="s">
        <v>90</v>
      </c>
      <c r="C53" s="47">
        <v>8.4</v>
      </c>
      <c r="D53" s="49">
        <v>90</v>
      </c>
      <c r="E53" s="49">
        <v>188</v>
      </c>
      <c r="F53" s="49">
        <v>182</v>
      </c>
      <c r="G53" s="49">
        <v>198</v>
      </c>
      <c r="H53" s="49">
        <v>188</v>
      </c>
      <c r="I53" s="49">
        <v>30</v>
      </c>
      <c r="J53" s="49">
        <v>32</v>
      </c>
      <c r="K53" s="49">
        <v>26</v>
      </c>
      <c r="L53" s="49">
        <v>30</v>
      </c>
      <c r="M53" s="49">
        <v>14</v>
      </c>
      <c r="N53" s="49">
        <v>30</v>
      </c>
      <c r="O53" s="49">
        <v>40</v>
      </c>
      <c r="P53" s="49">
        <v>0</v>
      </c>
      <c r="Q53" s="49">
        <v>38</v>
      </c>
      <c r="R53" s="29" t="s">
        <v>745</v>
      </c>
      <c r="S53" s="9">
        <f t="shared" si="0"/>
        <v>36.428571428571423</v>
      </c>
      <c r="T53" s="9">
        <f t="shared" si="1"/>
        <v>1.6666666666666665</v>
      </c>
      <c r="U53" s="9">
        <f t="shared" si="2"/>
        <v>13.428571428571429</v>
      </c>
    </row>
    <row r="54" spans="1:21" x14ac:dyDescent="0.25">
      <c r="A54" s="45" t="s">
        <v>685</v>
      </c>
      <c r="B54" s="46" t="s">
        <v>90</v>
      </c>
      <c r="C54" s="47">
        <v>7.6</v>
      </c>
      <c r="D54" s="49">
        <v>90</v>
      </c>
      <c r="E54" s="49">
        <v>102</v>
      </c>
      <c r="F54" s="49">
        <v>97</v>
      </c>
      <c r="G54" s="49">
        <v>110</v>
      </c>
      <c r="H54" s="49">
        <v>104</v>
      </c>
      <c r="I54" s="49">
        <v>17</v>
      </c>
      <c r="J54" s="49">
        <v>17</v>
      </c>
      <c r="K54" s="49">
        <v>15</v>
      </c>
      <c r="L54" s="49">
        <v>17</v>
      </c>
      <c r="M54" s="49">
        <v>12</v>
      </c>
      <c r="N54" s="49">
        <v>17</v>
      </c>
      <c r="O54" s="49">
        <v>22</v>
      </c>
      <c r="P54" s="49">
        <v>0</v>
      </c>
      <c r="Q54" s="49">
        <v>0</v>
      </c>
      <c r="R54" s="29" t="s">
        <v>745</v>
      </c>
      <c r="S54" s="9">
        <f t="shared" si="0"/>
        <v>22.105263157894736</v>
      </c>
      <c r="T54" s="9">
        <f t="shared" si="1"/>
        <v>1.5789473684210527</v>
      </c>
      <c r="U54" s="9">
        <f t="shared" si="2"/>
        <v>8.5</v>
      </c>
    </row>
    <row r="55" spans="1:21" x14ac:dyDescent="0.25">
      <c r="A55" s="45" t="s">
        <v>602</v>
      </c>
      <c r="B55" s="46" t="s">
        <v>90</v>
      </c>
      <c r="C55" s="47">
        <v>7.6</v>
      </c>
      <c r="D55" s="49">
        <v>90</v>
      </c>
      <c r="E55" s="49">
        <v>153</v>
      </c>
      <c r="F55" s="49">
        <v>145.5</v>
      </c>
      <c r="G55" s="49">
        <v>165</v>
      </c>
      <c r="H55" s="49">
        <v>156</v>
      </c>
      <c r="I55" s="49">
        <v>25.5</v>
      </c>
      <c r="J55" s="49">
        <v>25.5</v>
      </c>
      <c r="K55" s="49">
        <v>22.5</v>
      </c>
      <c r="L55" s="49">
        <v>25.5</v>
      </c>
      <c r="M55" s="49">
        <v>12</v>
      </c>
      <c r="N55" s="49">
        <v>25.5</v>
      </c>
      <c r="O55" s="49">
        <v>33</v>
      </c>
      <c r="P55" s="49">
        <v>0</v>
      </c>
      <c r="Q55" s="49">
        <v>0</v>
      </c>
      <c r="R55" s="29" t="s">
        <v>745</v>
      </c>
      <c r="S55" s="9">
        <f t="shared" si="0"/>
        <v>33.15789473684211</v>
      </c>
      <c r="T55" s="9">
        <f t="shared" si="1"/>
        <v>1.5789473684210527</v>
      </c>
      <c r="U55" s="9">
        <f t="shared" si="2"/>
        <v>12.75</v>
      </c>
    </row>
    <row r="56" spans="1:21" x14ac:dyDescent="0.25">
      <c r="A56" s="45" t="s">
        <v>686</v>
      </c>
      <c r="B56" s="46" t="s">
        <v>90</v>
      </c>
      <c r="C56" s="47">
        <v>6.9</v>
      </c>
      <c r="D56" s="49">
        <v>85</v>
      </c>
      <c r="E56" s="49">
        <v>61</v>
      </c>
      <c r="F56" s="49">
        <v>59</v>
      </c>
      <c r="G56" s="49">
        <v>67</v>
      </c>
      <c r="H56" s="49">
        <v>61</v>
      </c>
      <c r="I56" s="49">
        <v>17</v>
      </c>
      <c r="J56" s="49">
        <v>19</v>
      </c>
      <c r="K56" s="49">
        <v>13</v>
      </c>
      <c r="L56" s="49">
        <v>17</v>
      </c>
      <c r="M56" s="49">
        <v>9</v>
      </c>
      <c r="N56" s="49">
        <v>14</v>
      </c>
      <c r="O56" s="49">
        <v>20</v>
      </c>
      <c r="P56" s="49">
        <v>0</v>
      </c>
      <c r="Q56" s="49">
        <v>0</v>
      </c>
      <c r="R56" s="29" t="s">
        <v>745</v>
      </c>
      <c r="S56" s="9">
        <f t="shared" si="0"/>
        <v>18.405797101449274</v>
      </c>
      <c r="T56" s="9">
        <f t="shared" si="1"/>
        <v>1.3043478260869565</v>
      </c>
      <c r="U56" s="9">
        <f t="shared" si="2"/>
        <v>6.7777777777777777</v>
      </c>
    </row>
    <row r="57" spans="1:21" x14ac:dyDescent="0.25">
      <c r="A57" s="45" t="s">
        <v>603</v>
      </c>
      <c r="B57" s="46" t="s">
        <v>90</v>
      </c>
      <c r="C57" s="47">
        <v>6.9</v>
      </c>
      <c r="D57" s="49">
        <v>85</v>
      </c>
      <c r="E57" s="49">
        <v>122</v>
      </c>
      <c r="F57" s="49">
        <v>118</v>
      </c>
      <c r="G57" s="49">
        <v>134</v>
      </c>
      <c r="H57" s="49">
        <v>122</v>
      </c>
      <c r="I57" s="49">
        <v>34</v>
      </c>
      <c r="J57" s="49">
        <v>38</v>
      </c>
      <c r="K57" s="49">
        <v>26</v>
      </c>
      <c r="L57" s="49">
        <v>34</v>
      </c>
      <c r="M57" s="49">
        <v>9</v>
      </c>
      <c r="N57" s="49">
        <v>28</v>
      </c>
      <c r="O57" s="49">
        <v>40</v>
      </c>
      <c r="P57" s="49">
        <v>0</v>
      </c>
      <c r="Q57" s="49">
        <v>0</v>
      </c>
      <c r="R57" s="29" t="s">
        <v>745</v>
      </c>
      <c r="S57" s="9">
        <f t="shared" si="0"/>
        <v>36.811594202898547</v>
      </c>
      <c r="T57" s="9">
        <f t="shared" si="1"/>
        <v>1.3043478260869565</v>
      </c>
      <c r="U57" s="9">
        <f t="shared" si="2"/>
        <v>13.555555555555555</v>
      </c>
    </row>
    <row r="58" spans="1:21" x14ac:dyDescent="0.25">
      <c r="A58" s="45" t="s">
        <v>687</v>
      </c>
      <c r="B58" s="46" t="s">
        <v>104</v>
      </c>
      <c r="C58" s="51">
        <v>2.7</v>
      </c>
      <c r="D58" s="55">
        <v>65</v>
      </c>
      <c r="E58" s="55">
        <v>38</v>
      </c>
      <c r="F58" s="55">
        <v>34</v>
      </c>
      <c r="G58" s="55">
        <v>40</v>
      </c>
      <c r="H58" s="55">
        <v>39</v>
      </c>
      <c r="I58" s="55">
        <v>9</v>
      </c>
      <c r="J58" s="55">
        <v>9</v>
      </c>
      <c r="K58" s="55">
        <v>6</v>
      </c>
      <c r="L58" s="55">
        <v>20</v>
      </c>
      <c r="M58" s="55">
        <v>4</v>
      </c>
      <c r="N58" s="55">
        <v>7</v>
      </c>
      <c r="O58" s="55">
        <v>26</v>
      </c>
      <c r="P58" s="55">
        <v>0</v>
      </c>
      <c r="Q58" s="55">
        <v>18</v>
      </c>
      <c r="R58" s="29" t="s">
        <v>745</v>
      </c>
      <c r="S58" s="9">
        <f t="shared" si="0"/>
        <v>30.370370370370367</v>
      </c>
      <c r="T58" s="9">
        <f t="shared" si="1"/>
        <v>1.4814814814814814</v>
      </c>
      <c r="U58" s="9">
        <f t="shared" si="2"/>
        <v>9.5</v>
      </c>
    </row>
    <row r="59" spans="1:21" x14ac:dyDescent="0.25">
      <c r="A59" s="45" t="s">
        <v>748</v>
      </c>
      <c r="B59" s="46" t="s">
        <v>104</v>
      </c>
      <c r="C59" s="51">
        <v>2.7</v>
      </c>
      <c r="D59" s="55">
        <v>65</v>
      </c>
      <c r="E59" s="55">
        <v>56</v>
      </c>
      <c r="F59" s="55">
        <v>52</v>
      </c>
      <c r="G59" s="55">
        <v>60</v>
      </c>
      <c r="H59" s="55">
        <v>58</v>
      </c>
      <c r="I59" s="55">
        <v>13</v>
      </c>
      <c r="J59" s="55">
        <v>14</v>
      </c>
      <c r="K59" s="55">
        <v>9</v>
      </c>
      <c r="L59" s="55">
        <v>30</v>
      </c>
      <c r="M59" s="55">
        <v>4</v>
      </c>
      <c r="N59" s="55">
        <v>10</v>
      </c>
      <c r="O59" s="55">
        <v>38</v>
      </c>
      <c r="P59" s="55">
        <v>0</v>
      </c>
      <c r="Q59" s="55">
        <v>27</v>
      </c>
      <c r="R59" s="29" t="s">
        <v>745</v>
      </c>
      <c r="S59" s="9">
        <f t="shared" si="0"/>
        <v>45.185185185185183</v>
      </c>
      <c r="T59" s="9">
        <f t="shared" si="1"/>
        <v>1.4814814814814814</v>
      </c>
      <c r="U59" s="9">
        <f t="shared" si="2"/>
        <v>14</v>
      </c>
    </row>
    <row r="60" spans="1:21" x14ac:dyDescent="0.25">
      <c r="A60" s="45" t="s">
        <v>688</v>
      </c>
      <c r="B60" s="46" t="s">
        <v>104</v>
      </c>
      <c r="C60" s="47">
        <v>5.8</v>
      </c>
      <c r="D60" s="49">
        <v>75</v>
      </c>
      <c r="E60" s="49">
        <v>55</v>
      </c>
      <c r="F60" s="49">
        <v>59</v>
      </c>
      <c r="G60" s="49">
        <v>54</v>
      </c>
      <c r="H60" s="49">
        <v>54</v>
      </c>
      <c r="I60" s="49">
        <v>17</v>
      </c>
      <c r="J60" s="49">
        <v>14</v>
      </c>
      <c r="K60" s="49">
        <v>19</v>
      </c>
      <c r="L60" s="49">
        <v>17</v>
      </c>
      <c r="M60" s="49">
        <v>8</v>
      </c>
      <c r="N60" s="49">
        <v>18</v>
      </c>
      <c r="O60" s="49">
        <v>15</v>
      </c>
      <c r="P60" s="49">
        <v>0</v>
      </c>
      <c r="Q60" s="49">
        <v>0</v>
      </c>
      <c r="R60" s="29" t="s">
        <v>745</v>
      </c>
      <c r="S60" s="9">
        <f t="shared" si="0"/>
        <v>21.03448275862069</v>
      </c>
      <c r="T60" s="9">
        <f t="shared" si="1"/>
        <v>1.3793103448275863</v>
      </c>
      <c r="U60" s="9">
        <f t="shared" si="2"/>
        <v>6.875</v>
      </c>
    </row>
    <row r="61" spans="1:21" x14ac:dyDescent="0.25">
      <c r="A61" s="45" t="s">
        <v>604</v>
      </c>
      <c r="B61" s="46" t="s">
        <v>104</v>
      </c>
      <c r="C61" s="47">
        <v>5.8</v>
      </c>
      <c r="D61" s="49">
        <v>75</v>
      </c>
      <c r="E61" s="49">
        <v>110</v>
      </c>
      <c r="F61" s="49">
        <v>118</v>
      </c>
      <c r="G61" s="49">
        <v>108</v>
      </c>
      <c r="H61" s="49">
        <v>108</v>
      </c>
      <c r="I61" s="49">
        <v>34</v>
      </c>
      <c r="J61" s="49">
        <v>28</v>
      </c>
      <c r="K61" s="49">
        <v>38</v>
      </c>
      <c r="L61" s="49">
        <v>34</v>
      </c>
      <c r="M61" s="49">
        <v>8</v>
      </c>
      <c r="N61" s="49">
        <v>36</v>
      </c>
      <c r="O61" s="49">
        <v>30</v>
      </c>
      <c r="P61" s="49">
        <v>0</v>
      </c>
      <c r="Q61" s="49">
        <v>0</v>
      </c>
      <c r="R61" s="29" t="s">
        <v>745</v>
      </c>
      <c r="S61" s="9">
        <f t="shared" si="0"/>
        <v>42.068965517241381</v>
      </c>
      <c r="T61" s="9">
        <f t="shared" si="1"/>
        <v>1.3793103448275863</v>
      </c>
      <c r="U61" s="9">
        <f t="shared" si="2"/>
        <v>13.75</v>
      </c>
    </row>
    <row r="62" spans="1:21" x14ac:dyDescent="0.25">
      <c r="A62" s="45" t="s">
        <v>689</v>
      </c>
      <c r="B62" s="46" t="s">
        <v>90</v>
      </c>
      <c r="C62" s="47">
        <v>7.9</v>
      </c>
      <c r="D62" s="49">
        <v>85</v>
      </c>
      <c r="E62" s="49">
        <v>78</v>
      </c>
      <c r="F62" s="49">
        <v>74</v>
      </c>
      <c r="G62" s="49">
        <v>83</v>
      </c>
      <c r="H62" s="49">
        <v>79</v>
      </c>
      <c r="I62" s="49">
        <v>18</v>
      </c>
      <c r="J62" s="49">
        <v>19</v>
      </c>
      <c r="K62" s="49">
        <v>12</v>
      </c>
      <c r="L62" s="49">
        <v>18</v>
      </c>
      <c r="M62" s="49">
        <v>11</v>
      </c>
      <c r="N62" s="49">
        <v>30</v>
      </c>
      <c r="O62" s="49">
        <v>41</v>
      </c>
      <c r="P62" s="49">
        <v>0</v>
      </c>
      <c r="Q62" s="49">
        <v>0</v>
      </c>
      <c r="R62" s="29" t="s">
        <v>745</v>
      </c>
      <c r="S62" s="9">
        <f t="shared" si="0"/>
        <v>18.354430379746834</v>
      </c>
      <c r="T62" s="9">
        <f t="shared" si="1"/>
        <v>1.3924050632911391</v>
      </c>
      <c r="U62" s="9">
        <f t="shared" si="2"/>
        <v>7.0909090909090908</v>
      </c>
    </row>
    <row r="63" spans="1:21" x14ac:dyDescent="0.25">
      <c r="A63" s="45" t="s">
        <v>605</v>
      </c>
      <c r="B63" s="46" t="s">
        <v>90</v>
      </c>
      <c r="C63" s="47">
        <v>7.9</v>
      </c>
      <c r="D63" s="49">
        <v>85</v>
      </c>
      <c r="E63" s="49">
        <v>156</v>
      </c>
      <c r="F63" s="49">
        <v>148</v>
      </c>
      <c r="G63" s="49">
        <v>166</v>
      </c>
      <c r="H63" s="49">
        <v>158</v>
      </c>
      <c r="I63" s="49">
        <v>36</v>
      </c>
      <c r="J63" s="49">
        <v>38</v>
      </c>
      <c r="K63" s="49">
        <v>24</v>
      </c>
      <c r="L63" s="49">
        <v>36</v>
      </c>
      <c r="M63" s="49">
        <v>11</v>
      </c>
      <c r="N63" s="49">
        <v>60</v>
      </c>
      <c r="O63" s="49">
        <v>82</v>
      </c>
      <c r="P63" s="49">
        <v>0</v>
      </c>
      <c r="Q63" s="49">
        <v>0</v>
      </c>
      <c r="R63" s="29" t="s">
        <v>745</v>
      </c>
      <c r="S63" s="9">
        <f t="shared" si="0"/>
        <v>36.708860759493668</v>
      </c>
      <c r="T63" s="9">
        <f t="shared" si="1"/>
        <v>1.3924050632911391</v>
      </c>
      <c r="U63" s="9">
        <f t="shared" si="2"/>
        <v>14.181818181818182</v>
      </c>
    </row>
    <row r="64" spans="1:21" ht="15.75" customHeight="1" x14ac:dyDescent="0.25">
      <c r="A64" s="45" t="s">
        <v>690</v>
      </c>
      <c r="B64" s="46" t="s">
        <v>101</v>
      </c>
      <c r="C64" s="47">
        <v>2</v>
      </c>
      <c r="D64" s="49">
        <v>66</v>
      </c>
      <c r="E64" s="49">
        <v>40</v>
      </c>
      <c r="F64" s="49">
        <v>49</v>
      </c>
      <c r="G64" s="49">
        <v>35</v>
      </c>
      <c r="H64" s="49">
        <v>36</v>
      </c>
      <c r="I64" s="49">
        <v>15</v>
      </c>
      <c r="J64" s="49">
        <v>9</v>
      </c>
      <c r="K64" s="49">
        <v>25</v>
      </c>
      <c r="L64" s="49">
        <v>16</v>
      </c>
      <c r="M64" s="49">
        <v>0</v>
      </c>
      <c r="N64" s="49">
        <v>17</v>
      </c>
      <c r="O64" s="49">
        <v>19</v>
      </c>
      <c r="P64" s="49">
        <v>0</v>
      </c>
      <c r="Q64" s="49">
        <v>50</v>
      </c>
      <c r="R64" s="46" t="s">
        <v>607</v>
      </c>
      <c r="S64" s="9">
        <f t="shared" si="0"/>
        <v>52.5</v>
      </c>
      <c r="T64" s="9">
        <f t="shared" si="1"/>
        <v>0</v>
      </c>
      <c r="U64" s="9" t="str">
        <f t="shared" si="2"/>
        <v>n/a</v>
      </c>
    </row>
    <row r="65" spans="1:21" ht="16.5" customHeight="1" x14ac:dyDescent="0.25">
      <c r="A65" s="45" t="s">
        <v>606</v>
      </c>
      <c r="B65" s="46" t="s">
        <v>101</v>
      </c>
      <c r="C65" s="47">
        <v>2</v>
      </c>
      <c r="D65" s="49">
        <v>66</v>
      </c>
      <c r="E65" s="49">
        <v>60</v>
      </c>
      <c r="F65" s="49">
        <v>73.5</v>
      </c>
      <c r="G65" s="49">
        <v>52.5</v>
      </c>
      <c r="H65" s="49">
        <v>54</v>
      </c>
      <c r="I65" s="49">
        <v>22.5</v>
      </c>
      <c r="J65" s="49">
        <v>13.5</v>
      </c>
      <c r="K65" s="49">
        <v>37.5</v>
      </c>
      <c r="L65" s="49">
        <v>24</v>
      </c>
      <c r="M65" s="49">
        <v>0</v>
      </c>
      <c r="N65" s="49">
        <v>25.5</v>
      </c>
      <c r="O65" s="49">
        <v>28.5</v>
      </c>
      <c r="P65" s="49">
        <v>0</v>
      </c>
      <c r="Q65" s="49">
        <v>75</v>
      </c>
      <c r="R65" s="46" t="s">
        <v>607</v>
      </c>
      <c r="S65" s="9">
        <f t="shared" si="0"/>
        <v>78.75</v>
      </c>
      <c r="T65" s="9">
        <f t="shared" si="1"/>
        <v>0</v>
      </c>
      <c r="U65" s="9" t="str">
        <f t="shared" si="2"/>
        <v>n/a</v>
      </c>
    </row>
    <row r="66" spans="1:21" x14ac:dyDescent="0.25">
      <c r="A66" s="45" t="s">
        <v>691</v>
      </c>
      <c r="B66" s="46" t="s">
        <v>101</v>
      </c>
      <c r="C66" s="47">
        <v>3.8</v>
      </c>
      <c r="D66" s="49">
        <v>60</v>
      </c>
      <c r="E66" s="49">
        <v>50</v>
      </c>
      <c r="F66" s="49">
        <v>54</v>
      </c>
      <c r="G66" s="49">
        <v>48</v>
      </c>
      <c r="H66" s="49">
        <v>48</v>
      </c>
      <c r="I66" s="49">
        <v>22</v>
      </c>
      <c r="J66" s="49">
        <v>21</v>
      </c>
      <c r="K66" s="49">
        <v>27</v>
      </c>
      <c r="L66" s="49">
        <v>28</v>
      </c>
      <c r="M66" s="49">
        <v>0</v>
      </c>
      <c r="N66" s="49">
        <v>27</v>
      </c>
      <c r="O66" s="49">
        <v>22</v>
      </c>
      <c r="P66" s="49">
        <v>0</v>
      </c>
      <c r="Q66" s="49">
        <v>0</v>
      </c>
      <c r="R66" s="29" t="s">
        <v>745</v>
      </c>
      <c r="S66" s="9">
        <f t="shared" si="0"/>
        <v>38.94736842105263</v>
      </c>
      <c r="T66" s="9">
        <f t="shared" si="1"/>
        <v>0</v>
      </c>
      <c r="U66" s="9" t="str">
        <f t="shared" si="2"/>
        <v>n/a</v>
      </c>
    </row>
    <row r="67" spans="1:21" x14ac:dyDescent="0.25">
      <c r="A67" s="45" t="s">
        <v>608</v>
      </c>
      <c r="B67" s="46" t="s">
        <v>101</v>
      </c>
      <c r="C67" s="47">
        <v>3.8</v>
      </c>
      <c r="D67" s="49">
        <v>60</v>
      </c>
      <c r="E67" s="49">
        <v>100</v>
      </c>
      <c r="F67" s="49">
        <v>108</v>
      </c>
      <c r="G67" s="49">
        <v>96</v>
      </c>
      <c r="H67" s="49">
        <v>96</v>
      </c>
      <c r="I67" s="49">
        <v>44</v>
      </c>
      <c r="J67" s="49">
        <v>42</v>
      </c>
      <c r="K67" s="49">
        <v>54</v>
      </c>
      <c r="L67" s="49">
        <v>56</v>
      </c>
      <c r="M67" s="49">
        <v>0</v>
      </c>
      <c r="N67" s="49">
        <v>54</v>
      </c>
      <c r="O67" s="49">
        <v>44</v>
      </c>
      <c r="P67" s="49">
        <v>0</v>
      </c>
      <c r="Q67" s="49">
        <v>0</v>
      </c>
      <c r="R67" s="29" t="s">
        <v>745</v>
      </c>
      <c r="S67" s="9">
        <f t="shared" si="0"/>
        <v>77.89473684210526</v>
      </c>
      <c r="T67" s="9">
        <f t="shared" si="1"/>
        <v>0</v>
      </c>
      <c r="U67" s="9" t="str">
        <f t="shared" si="2"/>
        <v>n/a</v>
      </c>
    </row>
    <row r="68" spans="1:21" x14ac:dyDescent="0.25">
      <c r="A68" s="45" t="s">
        <v>692</v>
      </c>
      <c r="B68" s="46" t="s">
        <v>90</v>
      </c>
      <c r="C68" s="51">
        <v>5.6</v>
      </c>
      <c r="D68" s="55">
        <v>70</v>
      </c>
      <c r="E68" s="55">
        <v>59</v>
      </c>
      <c r="F68" s="55">
        <v>59</v>
      </c>
      <c r="G68" s="55">
        <v>61</v>
      </c>
      <c r="H68" s="55">
        <v>56</v>
      </c>
      <c r="I68" s="55">
        <v>8</v>
      </c>
      <c r="J68" s="55">
        <v>8</v>
      </c>
      <c r="K68" s="55">
        <v>7</v>
      </c>
      <c r="L68" s="55">
        <v>8</v>
      </c>
      <c r="M68" s="55">
        <v>14</v>
      </c>
      <c r="N68" s="55">
        <v>17</v>
      </c>
      <c r="O68" s="55">
        <v>13</v>
      </c>
      <c r="P68" s="55">
        <v>9</v>
      </c>
      <c r="Q68" s="55">
        <v>9</v>
      </c>
      <c r="R68" s="29" t="s">
        <v>745</v>
      </c>
      <c r="S68" s="9">
        <f t="shared" ref="S68:S131" si="7">(E68+I68+J68+K68+L68)/C68</f>
        <v>16.071428571428573</v>
      </c>
      <c r="T68" s="9">
        <f t="shared" si="1"/>
        <v>2.5</v>
      </c>
      <c r="U68" s="9">
        <f t="shared" si="2"/>
        <v>4.2142857142857144</v>
      </c>
    </row>
    <row r="69" spans="1:21" x14ac:dyDescent="0.25">
      <c r="A69" s="45" t="s">
        <v>609</v>
      </c>
      <c r="B69" s="46" t="s">
        <v>90</v>
      </c>
      <c r="C69" s="47">
        <v>5.6</v>
      </c>
      <c r="D69" s="49">
        <v>70</v>
      </c>
      <c r="E69" s="49">
        <v>118</v>
      </c>
      <c r="F69" s="49">
        <v>118</v>
      </c>
      <c r="G69" s="49">
        <v>122</v>
      </c>
      <c r="H69" s="49">
        <v>112</v>
      </c>
      <c r="I69" s="49">
        <v>16</v>
      </c>
      <c r="J69" s="49">
        <v>16</v>
      </c>
      <c r="K69" s="49">
        <v>14</v>
      </c>
      <c r="L69" s="49">
        <v>16</v>
      </c>
      <c r="M69" s="49">
        <v>14</v>
      </c>
      <c r="N69" s="49">
        <v>34</v>
      </c>
      <c r="O69" s="49">
        <v>26</v>
      </c>
      <c r="P69" s="49">
        <v>18</v>
      </c>
      <c r="Q69" s="49">
        <v>18</v>
      </c>
      <c r="R69" s="29" t="s">
        <v>745</v>
      </c>
      <c r="S69" s="9">
        <f t="shared" si="7"/>
        <v>32.142857142857146</v>
      </c>
      <c r="T69" s="9">
        <f t="shared" si="1"/>
        <v>2.5</v>
      </c>
      <c r="U69" s="9">
        <f t="shared" si="2"/>
        <v>8.4285714285714288</v>
      </c>
    </row>
    <row r="70" spans="1:21" x14ac:dyDescent="0.25">
      <c r="A70" s="45" t="s">
        <v>693</v>
      </c>
      <c r="B70" s="46" t="s">
        <v>90</v>
      </c>
      <c r="C70" s="47">
        <v>8.8000000000000007</v>
      </c>
      <c r="D70" s="49">
        <v>75</v>
      </c>
      <c r="E70" s="49">
        <v>97</v>
      </c>
      <c r="F70" s="49">
        <v>101</v>
      </c>
      <c r="G70" s="49">
        <v>101</v>
      </c>
      <c r="H70" s="49">
        <v>89</v>
      </c>
      <c r="I70" s="49">
        <v>12</v>
      </c>
      <c r="J70" s="49">
        <v>14</v>
      </c>
      <c r="K70" s="49">
        <v>14</v>
      </c>
      <c r="L70" s="49">
        <v>12</v>
      </c>
      <c r="M70" s="49">
        <v>22</v>
      </c>
      <c r="N70" s="49">
        <v>9</v>
      </c>
      <c r="O70" s="49">
        <v>23</v>
      </c>
      <c r="P70" s="49">
        <v>0</v>
      </c>
      <c r="Q70" s="49">
        <v>0</v>
      </c>
      <c r="R70" s="29" t="s">
        <v>745</v>
      </c>
      <c r="S70" s="9">
        <f t="shared" si="7"/>
        <v>16.93181818181818</v>
      </c>
      <c r="T70" s="9">
        <f t="shared" ref="T70:T133" si="8">M70/C70</f>
        <v>2.5</v>
      </c>
      <c r="U70" s="9">
        <f t="shared" ref="U70:U133" si="9">IFERROR(E70/M70,"n/a")</f>
        <v>4.4090909090909092</v>
      </c>
    </row>
    <row r="71" spans="1:21" x14ac:dyDescent="0.25">
      <c r="A71" s="45" t="s">
        <v>610</v>
      </c>
      <c r="B71" s="46" t="s">
        <v>90</v>
      </c>
      <c r="C71" s="47">
        <v>8.8000000000000007</v>
      </c>
      <c r="D71" s="49">
        <v>75</v>
      </c>
      <c r="E71" s="49">
        <v>194</v>
      </c>
      <c r="F71" s="49">
        <v>202</v>
      </c>
      <c r="G71" s="49">
        <v>202</v>
      </c>
      <c r="H71" s="49">
        <v>178</v>
      </c>
      <c r="I71" s="49">
        <v>24</v>
      </c>
      <c r="J71" s="49">
        <v>28</v>
      </c>
      <c r="K71" s="49">
        <v>28</v>
      </c>
      <c r="L71" s="49">
        <v>24</v>
      </c>
      <c r="M71" s="49">
        <v>22</v>
      </c>
      <c r="N71" s="49">
        <v>18</v>
      </c>
      <c r="O71" s="49">
        <v>46</v>
      </c>
      <c r="P71" s="49">
        <v>0</v>
      </c>
      <c r="Q71" s="49">
        <v>0</v>
      </c>
      <c r="R71" s="29" t="s">
        <v>745</v>
      </c>
      <c r="S71" s="9">
        <f t="shared" si="7"/>
        <v>33.86363636363636</v>
      </c>
      <c r="T71" s="9">
        <f t="shared" si="8"/>
        <v>2.5</v>
      </c>
      <c r="U71" s="9">
        <f t="shared" si="9"/>
        <v>8.8181818181818183</v>
      </c>
    </row>
    <row r="72" spans="1:21" x14ac:dyDescent="0.25">
      <c r="A72" s="45" t="s">
        <v>694</v>
      </c>
      <c r="B72" s="46" t="s">
        <v>104</v>
      </c>
      <c r="C72" s="47">
        <v>3.8</v>
      </c>
      <c r="D72" s="49">
        <v>65</v>
      </c>
      <c r="E72" s="49">
        <v>40</v>
      </c>
      <c r="F72" s="49">
        <v>42</v>
      </c>
      <c r="G72" s="49">
        <v>39</v>
      </c>
      <c r="H72" s="49">
        <v>39</v>
      </c>
      <c r="I72" s="49">
        <v>13</v>
      </c>
      <c r="J72" s="49">
        <v>8</v>
      </c>
      <c r="K72" s="49">
        <v>16</v>
      </c>
      <c r="L72" s="49">
        <v>13</v>
      </c>
      <c r="M72" s="49">
        <v>0</v>
      </c>
      <c r="N72" s="49">
        <v>14</v>
      </c>
      <c r="O72" s="49">
        <v>13</v>
      </c>
      <c r="P72" s="49">
        <v>0</v>
      </c>
      <c r="Q72" s="49">
        <v>0</v>
      </c>
      <c r="R72" s="29" t="s">
        <v>745</v>
      </c>
      <c r="S72" s="9">
        <f t="shared" si="7"/>
        <v>23.684210526315791</v>
      </c>
      <c r="T72" s="9">
        <f t="shared" si="8"/>
        <v>0</v>
      </c>
      <c r="U72" s="9" t="str">
        <f t="shared" si="9"/>
        <v>n/a</v>
      </c>
    </row>
    <row r="73" spans="1:21" x14ac:dyDescent="0.25">
      <c r="A73" s="45" t="s">
        <v>611</v>
      </c>
      <c r="B73" s="46" t="s">
        <v>104</v>
      </c>
      <c r="C73" s="47">
        <v>3.8</v>
      </c>
      <c r="D73" s="49">
        <v>65</v>
      </c>
      <c r="E73" s="49">
        <v>60</v>
      </c>
      <c r="F73" s="49">
        <v>63</v>
      </c>
      <c r="G73" s="49">
        <v>58.5</v>
      </c>
      <c r="H73" s="49">
        <v>58.5</v>
      </c>
      <c r="I73" s="49">
        <v>19.5</v>
      </c>
      <c r="J73" s="49">
        <v>12</v>
      </c>
      <c r="K73" s="49">
        <v>24</v>
      </c>
      <c r="L73" s="49">
        <v>19.5</v>
      </c>
      <c r="M73" s="49">
        <v>0</v>
      </c>
      <c r="N73" s="49">
        <v>21</v>
      </c>
      <c r="O73" s="49">
        <v>19.5</v>
      </c>
      <c r="P73" s="49">
        <v>0</v>
      </c>
      <c r="Q73" s="49">
        <v>0</v>
      </c>
      <c r="R73" s="29" t="s">
        <v>745</v>
      </c>
      <c r="S73" s="9">
        <f t="shared" si="7"/>
        <v>35.526315789473685</v>
      </c>
      <c r="T73" s="9">
        <f t="shared" si="8"/>
        <v>0</v>
      </c>
      <c r="U73" s="9" t="str">
        <f t="shared" si="9"/>
        <v>n/a</v>
      </c>
    </row>
    <row r="74" spans="1:21" x14ac:dyDescent="0.25">
      <c r="A74" s="45" t="s">
        <v>695</v>
      </c>
      <c r="B74" s="46" t="s">
        <v>90</v>
      </c>
      <c r="C74" s="47">
        <v>11.5</v>
      </c>
      <c r="D74" s="49">
        <v>255</v>
      </c>
      <c r="E74" s="49">
        <v>172</v>
      </c>
      <c r="F74" s="49">
        <v>150</v>
      </c>
      <c r="G74" s="49">
        <v>193</v>
      </c>
      <c r="H74" s="49">
        <v>172</v>
      </c>
      <c r="I74" s="49">
        <v>25</v>
      </c>
      <c r="J74" s="49">
        <v>27</v>
      </c>
      <c r="K74" s="49">
        <v>23</v>
      </c>
      <c r="L74" s="49">
        <v>25</v>
      </c>
      <c r="M74" s="49">
        <v>28</v>
      </c>
      <c r="N74" s="49">
        <v>10</v>
      </c>
      <c r="O74" s="49">
        <v>41</v>
      </c>
      <c r="P74" s="49">
        <v>19</v>
      </c>
      <c r="Q74" s="49">
        <v>19</v>
      </c>
      <c r="R74" s="29" t="s">
        <v>745</v>
      </c>
      <c r="S74" s="9">
        <f t="shared" si="7"/>
        <v>23.652173913043477</v>
      </c>
      <c r="T74" s="9">
        <f t="shared" si="8"/>
        <v>2.4347826086956523</v>
      </c>
      <c r="U74" s="9">
        <f t="shared" si="9"/>
        <v>6.1428571428571432</v>
      </c>
    </row>
    <row r="75" spans="1:21" x14ac:dyDescent="0.25">
      <c r="A75" s="45" t="s">
        <v>612</v>
      </c>
      <c r="B75" s="46" t="s">
        <v>90</v>
      </c>
      <c r="C75" s="47">
        <v>11.5</v>
      </c>
      <c r="D75" s="49">
        <v>255</v>
      </c>
      <c r="E75" s="49">
        <v>258</v>
      </c>
      <c r="F75" s="49">
        <v>225</v>
      </c>
      <c r="G75" s="49">
        <v>289.5</v>
      </c>
      <c r="H75" s="49">
        <v>258</v>
      </c>
      <c r="I75" s="49">
        <v>37.5</v>
      </c>
      <c r="J75" s="49">
        <v>40.5</v>
      </c>
      <c r="K75" s="49">
        <v>34.5</v>
      </c>
      <c r="L75" s="49">
        <v>37.5</v>
      </c>
      <c r="M75" s="49">
        <v>28</v>
      </c>
      <c r="N75" s="49">
        <v>15</v>
      </c>
      <c r="O75" s="49">
        <v>61.5</v>
      </c>
      <c r="P75" s="49">
        <v>28.5</v>
      </c>
      <c r="Q75" s="49">
        <v>28.5</v>
      </c>
      <c r="R75" s="29" t="s">
        <v>745</v>
      </c>
      <c r="S75" s="9">
        <f t="shared" si="7"/>
        <v>35.478260869565219</v>
      </c>
      <c r="T75" s="9">
        <f t="shared" si="8"/>
        <v>2.4347826086956523</v>
      </c>
      <c r="U75" s="9">
        <f t="shared" si="9"/>
        <v>9.2142857142857135</v>
      </c>
    </row>
    <row r="76" spans="1:21" x14ac:dyDescent="0.25">
      <c r="A76" s="45" t="s">
        <v>696</v>
      </c>
      <c r="B76" s="46" t="s">
        <v>90</v>
      </c>
      <c r="C76" s="47">
        <v>6.4</v>
      </c>
      <c r="D76" s="49">
        <v>90</v>
      </c>
      <c r="E76" s="49">
        <v>63</v>
      </c>
      <c r="F76" s="49">
        <v>59</v>
      </c>
      <c r="G76" s="49">
        <v>68</v>
      </c>
      <c r="H76" s="49">
        <v>63</v>
      </c>
      <c r="I76" s="49">
        <v>11</v>
      </c>
      <c r="J76" s="49">
        <v>14</v>
      </c>
      <c r="K76" s="49">
        <v>9</v>
      </c>
      <c r="L76" s="49">
        <v>19</v>
      </c>
      <c r="M76" s="49">
        <v>10</v>
      </c>
      <c r="N76" s="49">
        <v>21</v>
      </c>
      <c r="O76" s="49">
        <v>16</v>
      </c>
      <c r="P76" s="49">
        <v>0</v>
      </c>
      <c r="Q76" s="49">
        <v>17</v>
      </c>
      <c r="R76" s="29" t="s">
        <v>745</v>
      </c>
      <c r="S76" s="9">
        <f t="shared" si="7"/>
        <v>18.125</v>
      </c>
      <c r="T76" s="9">
        <f t="shared" si="8"/>
        <v>1.5625</v>
      </c>
      <c r="U76" s="9">
        <f t="shared" si="9"/>
        <v>6.3</v>
      </c>
    </row>
    <row r="77" spans="1:21" x14ac:dyDescent="0.25">
      <c r="A77" s="45" t="s">
        <v>613</v>
      </c>
      <c r="B77" s="46" t="s">
        <v>90</v>
      </c>
      <c r="C77" s="47">
        <v>6.4</v>
      </c>
      <c r="D77" s="49">
        <v>90</v>
      </c>
      <c r="E77" s="49">
        <v>126</v>
      </c>
      <c r="F77" s="49">
        <v>118</v>
      </c>
      <c r="G77" s="49">
        <v>136</v>
      </c>
      <c r="H77" s="49">
        <v>126</v>
      </c>
      <c r="I77" s="49">
        <v>22</v>
      </c>
      <c r="J77" s="49">
        <v>28</v>
      </c>
      <c r="K77" s="49">
        <v>18</v>
      </c>
      <c r="L77" s="49">
        <v>38</v>
      </c>
      <c r="M77" s="49">
        <v>10</v>
      </c>
      <c r="N77" s="49">
        <v>42</v>
      </c>
      <c r="O77" s="49">
        <v>32</v>
      </c>
      <c r="P77" s="49">
        <v>0</v>
      </c>
      <c r="Q77" s="49">
        <v>34</v>
      </c>
      <c r="R77" s="29" t="s">
        <v>745</v>
      </c>
      <c r="S77" s="9">
        <f t="shared" si="7"/>
        <v>36.25</v>
      </c>
      <c r="T77" s="9">
        <f t="shared" si="8"/>
        <v>1.5625</v>
      </c>
      <c r="U77" s="9">
        <f t="shared" si="9"/>
        <v>12.6</v>
      </c>
    </row>
    <row r="78" spans="1:21" x14ac:dyDescent="0.25">
      <c r="A78" s="45" t="s">
        <v>697</v>
      </c>
      <c r="B78" s="46" t="s">
        <v>808</v>
      </c>
      <c r="C78" s="47">
        <v>2</v>
      </c>
      <c r="D78" s="49">
        <v>55</v>
      </c>
      <c r="E78" s="49">
        <v>52</v>
      </c>
      <c r="F78" s="49">
        <v>55</v>
      </c>
      <c r="G78" s="49">
        <v>49</v>
      </c>
      <c r="H78" s="49">
        <v>49</v>
      </c>
      <c r="I78" s="49">
        <v>38</v>
      </c>
      <c r="J78" s="49">
        <v>56</v>
      </c>
      <c r="K78" s="49">
        <v>38</v>
      </c>
      <c r="L78" s="49">
        <v>54</v>
      </c>
      <c r="M78" s="49">
        <v>0</v>
      </c>
      <c r="N78" s="49">
        <v>23</v>
      </c>
      <c r="O78" s="49">
        <v>20</v>
      </c>
      <c r="P78" s="49">
        <v>30</v>
      </c>
      <c r="Q78" s="49">
        <v>27</v>
      </c>
      <c r="R78" s="29" t="s">
        <v>745</v>
      </c>
      <c r="S78" s="9">
        <f t="shared" si="7"/>
        <v>119</v>
      </c>
      <c r="T78" s="9">
        <f t="shared" si="8"/>
        <v>0</v>
      </c>
      <c r="U78" s="9" t="str">
        <f t="shared" si="9"/>
        <v>n/a</v>
      </c>
    </row>
    <row r="79" spans="1:21" x14ac:dyDescent="0.25">
      <c r="A79" s="45" t="s">
        <v>614</v>
      </c>
      <c r="B79" s="46" t="s">
        <v>808</v>
      </c>
      <c r="C79" s="47">
        <v>2</v>
      </c>
      <c r="D79" s="49">
        <v>55</v>
      </c>
      <c r="E79" s="49">
        <v>78</v>
      </c>
      <c r="F79" s="49">
        <v>82.5</v>
      </c>
      <c r="G79" s="49">
        <v>73.5</v>
      </c>
      <c r="H79" s="49">
        <v>73.5</v>
      </c>
      <c r="I79" s="49">
        <v>57</v>
      </c>
      <c r="J79" s="49">
        <v>84</v>
      </c>
      <c r="K79" s="49">
        <v>57</v>
      </c>
      <c r="L79" s="49">
        <v>81</v>
      </c>
      <c r="M79" s="49">
        <v>0</v>
      </c>
      <c r="N79" s="49">
        <v>34.5</v>
      </c>
      <c r="O79" s="49">
        <v>30</v>
      </c>
      <c r="P79" s="49">
        <v>45</v>
      </c>
      <c r="Q79" s="49">
        <v>40.5</v>
      </c>
      <c r="R79" s="29" t="s">
        <v>745</v>
      </c>
      <c r="S79" s="9">
        <f t="shared" si="7"/>
        <v>178.5</v>
      </c>
      <c r="T79" s="9">
        <f t="shared" si="8"/>
        <v>0</v>
      </c>
      <c r="U79" s="9" t="str">
        <f t="shared" si="9"/>
        <v>n/a</v>
      </c>
    </row>
    <row r="80" spans="1:21" x14ac:dyDescent="0.25">
      <c r="A80" s="45" t="s">
        <v>698</v>
      </c>
      <c r="B80" s="46" t="s">
        <v>104</v>
      </c>
      <c r="C80" s="47">
        <v>4.5</v>
      </c>
      <c r="D80" s="49">
        <v>40</v>
      </c>
      <c r="E80" s="49">
        <v>35</v>
      </c>
      <c r="F80" s="49">
        <v>36</v>
      </c>
      <c r="G80" s="49">
        <v>34</v>
      </c>
      <c r="H80" s="49">
        <v>34</v>
      </c>
      <c r="I80" s="49">
        <v>8</v>
      </c>
      <c r="J80" s="49">
        <v>6</v>
      </c>
      <c r="K80" s="49">
        <v>9</v>
      </c>
      <c r="L80" s="49">
        <v>8</v>
      </c>
      <c r="M80" s="49">
        <v>0</v>
      </c>
      <c r="N80" s="49">
        <v>7</v>
      </c>
      <c r="O80" s="49">
        <v>7</v>
      </c>
      <c r="P80" s="49">
        <v>0</v>
      </c>
      <c r="Q80" s="49">
        <v>0</v>
      </c>
      <c r="R80" s="29" t="s">
        <v>745</v>
      </c>
      <c r="S80" s="9">
        <f t="shared" si="7"/>
        <v>14.666666666666666</v>
      </c>
      <c r="T80" s="9">
        <f t="shared" si="8"/>
        <v>0</v>
      </c>
      <c r="U80" s="9" t="str">
        <f t="shared" si="9"/>
        <v>n/a</v>
      </c>
    </row>
    <row r="81" spans="1:21" x14ac:dyDescent="0.25">
      <c r="A81" s="45" t="s">
        <v>615</v>
      </c>
      <c r="B81" s="46" t="s">
        <v>104</v>
      </c>
      <c r="C81" s="47">
        <v>4.5</v>
      </c>
      <c r="D81" s="49">
        <v>40</v>
      </c>
      <c r="E81" s="49">
        <v>70</v>
      </c>
      <c r="F81" s="49">
        <v>72</v>
      </c>
      <c r="G81" s="49">
        <v>68</v>
      </c>
      <c r="H81" s="49">
        <v>68</v>
      </c>
      <c r="I81" s="49">
        <v>16</v>
      </c>
      <c r="J81" s="49">
        <v>12</v>
      </c>
      <c r="K81" s="49">
        <v>18</v>
      </c>
      <c r="L81" s="49">
        <v>16</v>
      </c>
      <c r="M81" s="49">
        <v>0</v>
      </c>
      <c r="N81" s="49">
        <v>14</v>
      </c>
      <c r="O81" s="49">
        <v>14</v>
      </c>
      <c r="P81" s="49">
        <v>0</v>
      </c>
      <c r="Q81" s="49">
        <v>0</v>
      </c>
      <c r="R81" s="29" t="s">
        <v>745</v>
      </c>
      <c r="S81" s="9">
        <f t="shared" si="7"/>
        <v>29.333333333333332</v>
      </c>
      <c r="T81" s="9">
        <f t="shared" si="8"/>
        <v>0</v>
      </c>
      <c r="U81" s="9" t="str">
        <f t="shared" si="9"/>
        <v>n/a</v>
      </c>
    </row>
    <row r="82" spans="1:21" x14ac:dyDescent="0.25">
      <c r="A82" s="45" t="s">
        <v>699</v>
      </c>
      <c r="B82" s="46" t="s">
        <v>90</v>
      </c>
      <c r="C82" s="47">
        <v>1.8</v>
      </c>
      <c r="D82" s="49">
        <v>35</v>
      </c>
      <c r="E82" s="49">
        <v>14</v>
      </c>
      <c r="F82" s="49">
        <v>14</v>
      </c>
      <c r="G82" s="49">
        <v>15</v>
      </c>
      <c r="H82" s="49">
        <v>15</v>
      </c>
      <c r="I82" s="49">
        <v>5</v>
      </c>
      <c r="J82" s="49">
        <v>5</v>
      </c>
      <c r="K82" s="49">
        <v>3</v>
      </c>
      <c r="L82" s="49">
        <v>5</v>
      </c>
      <c r="M82" s="49">
        <v>0</v>
      </c>
      <c r="N82" s="49">
        <v>4</v>
      </c>
      <c r="O82" s="49">
        <v>4</v>
      </c>
      <c r="P82" s="49">
        <v>0</v>
      </c>
      <c r="Q82" s="49">
        <v>0</v>
      </c>
      <c r="R82" s="29" t="s">
        <v>745</v>
      </c>
      <c r="S82" s="9">
        <f t="shared" si="7"/>
        <v>17.777777777777779</v>
      </c>
      <c r="T82" s="9">
        <f t="shared" si="8"/>
        <v>0</v>
      </c>
      <c r="U82" s="9" t="str">
        <f t="shared" si="9"/>
        <v>n/a</v>
      </c>
    </row>
    <row r="83" spans="1:21" x14ac:dyDescent="0.25">
      <c r="A83" s="45" t="s">
        <v>616</v>
      </c>
      <c r="B83" s="46" t="s">
        <v>90</v>
      </c>
      <c r="C83" s="47">
        <v>1.8</v>
      </c>
      <c r="D83" s="49">
        <v>35</v>
      </c>
      <c r="E83" s="49">
        <v>28</v>
      </c>
      <c r="F83" s="49">
        <v>28</v>
      </c>
      <c r="G83" s="49">
        <v>30</v>
      </c>
      <c r="H83" s="49">
        <v>30</v>
      </c>
      <c r="I83" s="49">
        <v>10</v>
      </c>
      <c r="J83" s="49">
        <v>10</v>
      </c>
      <c r="K83" s="49">
        <v>6</v>
      </c>
      <c r="L83" s="49">
        <v>10</v>
      </c>
      <c r="M83" s="49">
        <v>0</v>
      </c>
      <c r="N83" s="49">
        <v>8</v>
      </c>
      <c r="O83" s="49">
        <v>8</v>
      </c>
      <c r="P83" s="49">
        <v>0</v>
      </c>
      <c r="Q83" s="49">
        <v>0</v>
      </c>
      <c r="R83" s="29" t="s">
        <v>745</v>
      </c>
      <c r="S83" s="9">
        <f t="shared" si="7"/>
        <v>35.555555555555557</v>
      </c>
      <c r="T83" s="9">
        <f t="shared" si="8"/>
        <v>0</v>
      </c>
      <c r="U83" s="9" t="str">
        <f t="shared" si="9"/>
        <v>n/a</v>
      </c>
    </row>
    <row r="84" spans="1:21" x14ac:dyDescent="0.25">
      <c r="A84" s="45" t="s">
        <v>700</v>
      </c>
      <c r="B84" s="46" t="s">
        <v>90</v>
      </c>
      <c r="C84" s="47">
        <v>7.5</v>
      </c>
      <c r="D84" s="49">
        <v>85</v>
      </c>
      <c r="E84" s="49">
        <v>82</v>
      </c>
      <c r="F84" s="49">
        <v>79</v>
      </c>
      <c r="G84" s="49">
        <v>86</v>
      </c>
      <c r="H84" s="49">
        <v>82</v>
      </c>
      <c r="I84" s="49">
        <v>17</v>
      </c>
      <c r="J84" s="49">
        <v>14</v>
      </c>
      <c r="K84" s="49">
        <v>12</v>
      </c>
      <c r="L84" s="49">
        <v>17</v>
      </c>
      <c r="M84" s="49">
        <v>14</v>
      </c>
      <c r="N84" s="49">
        <v>14</v>
      </c>
      <c r="O84" s="49">
        <v>17</v>
      </c>
      <c r="P84" s="49">
        <v>13</v>
      </c>
      <c r="Q84" s="49">
        <v>13</v>
      </c>
      <c r="R84" s="29" t="s">
        <v>745</v>
      </c>
      <c r="S84" s="9">
        <f t="shared" si="7"/>
        <v>18.933333333333334</v>
      </c>
      <c r="T84" s="9">
        <f t="shared" si="8"/>
        <v>1.8666666666666667</v>
      </c>
      <c r="U84" s="9">
        <f t="shared" si="9"/>
        <v>5.8571428571428568</v>
      </c>
    </row>
    <row r="85" spans="1:21" x14ac:dyDescent="0.25">
      <c r="A85" s="45" t="s">
        <v>617</v>
      </c>
      <c r="B85" s="46" t="s">
        <v>90</v>
      </c>
      <c r="C85" s="47">
        <v>7.5</v>
      </c>
      <c r="D85" s="49">
        <v>85</v>
      </c>
      <c r="E85" s="49">
        <v>164</v>
      </c>
      <c r="F85" s="49">
        <v>158</v>
      </c>
      <c r="G85" s="49">
        <v>172</v>
      </c>
      <c r="H85" s="49">
        <v>164</v>
      </c>
      <c r="I85" s="49">
        <v>34</v>
      </c>
      <c r="J85" s="49">
        <v>28</v>
      </c>
      <c r="K85" s="49">
        <v>24</v>
      </c>
      <c r="L85" s="49">
        <v>34</v>
      </c>
      <c r="M85" s="49">
        <v>14</v>
      </c>
      <c r="N85" s="49">
        <v>28</v>
      </c>
      <c r="O85" s="49">
        <v>34</v>
      </c>
      <c r="P85" s="49">
        <v>26</v>
      </c>
      <c r="Q85" s="49">
        <v>26</v>
      </c>
      <c r="R85" s="29" t="s">
        <v>745</v>
      </c>
      <c r="S85" s="9">
        <f t="shared" si="7"/>
        <v>37.866666666666667</v>
      </c>
      <c r="T85" s="9">
        <f t="shared" si="8"/>
        <v>1.8666666666666667</v>
      </c>
      <c r="U85" s="9">
        <f t="shared" si="9"/>
        <v>11.714285714285714</v>
      </c>
    </row>
    <row r="86" spans="1:21" x14ac:dyDescent="0.25">
      <c r="A86" s="45" t="s">
        <v>701</v>
      </c>
      <c r="B86" s="46" t="s">
        <v>104</v>
      </c>
      <c r="C86" s="47">
        <v>3.6</v>
      </c>
      <c r="D86" s="49">
        <v>35</v>
      </c>
      <c r="E86" s="49">
        <v>26</v>
      </c>
      <c r="F86" s="49">
        <v>29</v>
      </c>
      <c r="G86" s="49">
        <v>25</v>
      </c>
      <c r="H86" s="49">
        <v>25</v>
      </c>
      <c r="I86" s="49">
        <v>8</v>
      </c>
      <c r="J86" s="49">
        <v>7</v>
      </c>
      <c r="K86" s="49">
        <v>8</v>
      </c>
      <c r="L86" s="49">
        <v>9</v>
      </c>
      <c r="M86" s="49">
        <v>0</v>
      </c>
      <c r="N86" s="49">
        <v>9</v>
      </c>
      <c r="O86" s="49">
        <v>10</v>
      </c>
      <c r="P86" s="49">
        <v>0</v>
      </c>
      <c r="Q86" s="49">
        <v>0</v>
      </c>
      <c r="R86" s="29" t="s">
        <v>745</v>
      </c>
      <c r="S86" s="9">
        <f t="shared" si="7"/>
        <v>16.111111111111111</v>
      </c>
      <c r="T86" s="9">
        <f t="shared" si="8"/>
        <v>0</v>
      </c>
      <c r="U86" s="9" t="str">
        <f t="shared" si="9"/>
        <v>n/a</v>
      </c>
    </row>
    <row r="87" spans="1:21" x14ac:dyDescent="0.25">
      <c r="A87" s="45" t="s">
        <v>618</v>
      </c>
      <c r="B87" s="46" t="s">
        <v>104</v>
      </c>
      <c r="C87" s="47">
        <v>3.6</v>
      </c>
      <c r="D87" s="49">
        <v>35</v>
      </c>
      <c r="E87" s="49">
        <v>52</v>
      </c>
      <c r="F87" s="49">
        <v>58</v>
      </c>
      <c r="G87" s="49">
        <v>50</v>
      </c>
      <c r="H87" s="49">
        <v>50</v>
      </c>
      <c r="I87" s="49">
        <v>16</v>
      </c>
      <c r="J87" s="49">
        <v>14</v>
      </c>
      <c r="K87" s="49">
        <v>16</v>
      </c>
      <c r="L87" s="49">
        <v>18</v>
      </c>
      <c r="M87" s="49">
        <v>0</v>
      </c>
      <c r="N87" s="49">
        <v>18</v>
      </c>
      <c r="O87" s="49">
        <v>20</v>
      </c>
      <c r="P87" s="49">
        <v>0</v>
      </c>
      <c r="Q87" s="49">
        <v>0</v>
      </c>
      <c r="R87" s="29" t="s">
        <v>745</v>
      </c>
      <c r="S87" s="9">
        <f t="shared" si="7"/>
        <v>32.222222222222221</v>
      </c>
      <c r="T87" s="9">
        <f t="shared" si="8"/>
        <v>0</v>
      </c>
      <c r="U87" s="9" t="str">
        <f t="shared" si="9"/>
        <v>n/a</v>
      </c>
    </row>
    <row r="88" spans="1:21" x14ac:dyDescent="0.25">
      <c r="A88" s="45" t="s">
        <v>702</v>
      </c>
      <c r="B88" s="46" t="s">
        <v>104</v>
      </c>
      <c r="C88" s="51">
        <v>4.5</v>
      </c>
      <c r="D88" s="55">
        <v>55</v>
      </c>
      <c r="E88" s="55">
        <v>43</v>
      </c>
      <c r="F88" s="55">
        <v>45</v>
      </c>
      <c r="G88" s="55">
        <v>42</v>
      </c>
      <c r="H88" s="55">
        <v>42</v>
      </c>
      <c r="I88" s="55">
        <v>11</v>
      </c>
      <c r="J88" s="55">
        <v>10</v>
      </c>
      <c r="K88" s="55">
        <v>14</v>
      </c>
      <c r="L88" s="55">
        <v>11</v>
      </c>
      <c r="M88" s="55">
        <v>0</v>
      </c>
      <c r="N88" s="55">
        <v>11</v>
      </c>
      <c r="O88" s="55">
        <v>11</v>
      </c>
      <c r="P88" s="55">
        <v>0</v>
      </c>
      <c r="Q88" s="55">
        <v>0</v>
      </c>
      <c r="R88" s="29" t="s">
        <v>745</v>
      </c>
      <c r="S88" s="9">
        <f t="shared" si="7"/>
        <v>19.777777777777779</v>
      </c>
      <c r="T88" s="9">
        <f t="shared" si="8"/>
        <v>0</v>
      </c>
      <c r="U88" s="9" t="str">
        <f t="shared" si="9"/>
        <v>n/a</v>
      </c>
    </row>
    <row r="89" spans="1:21" x14ac:dyDescent="0.25">
      <c r="A89" s="45" t="s">
        <v>619</v>
      </c>
      <c r="B89" s="46" t="s">
        <v>104</v>
      </c>
      <c r="C89" s="47">
        <v>4.5</v>
      </c>
      <c r="D89" s="49">
        <v>55</v>
      </c>
      <c r="E89" s="49">
        <v>86</v>
      </c>
      <c r="F89" s="49">
        <v>90</v>
      </c>
      <c r="G89" s="49">
        <v>84</v>
      </c>
      <c r="H89" s="49">
        <v>84</v>
      </c>
      <c r="I89" s="49">
        <v>22</v>
      </c>
      <c r="J89" s="49">
        <v>20</v>
      </c>
      <c r="K89" s="49">
        <v>28</v>
      </c>
      <c r="L89" s="49">
        <v>22</v>
      </c>
      <c r="M89" s="49">
        <v>0</v>
      </c>
      <c r="N89" s="49">
        <v>22</v>
      </c>
      <c r="O89" s="49">
        <v>22</v>
      </c>
      <c r="P89" s="49">
        <v>0</v>
      </c>
      <c r="Q89" s="49">
        <v>0</v>
      </c>
      <c r="R89" s="29" t="s">
        <v>745</v>
      </c>
      <c r="S89" s="9">
        <f t="shared" si="7"/>
        <v>39.555555555555557</v>
      </c>
      <c r="T89" s="9">
        <f t="shared" si="8"/>
        <v>0</v>
      </c>
      <c r="U89" s="9" t="str">
        <f t="shared" si="9"/>
        <v>n/a</v>
      </c>
    </row>
    <row r="90" spans="1:21" x14ac:dyDescent="0.25">
      <c r="A90" s="45" t="s">
        <v>703</v>
      </c>
      <c r="B90" s="46" t="s">
        <v>90</v>
      </c>
      <c r="C90" s="47">
        <v>5.8</v>
      </c>
      <c r="D90" s="49">
        <v>75</v>
      </c>
      <c r="E90" s="49">
        <v>50</v>
      </c>
      <c r="F90" s="49">
        <v>48</v>
      </c>
      <c r="G90" s="49">
        <v>54</v>
      </c>
      <c r="H90" s="49">
        <v>50</v>
      </c>
      <c r="I90" s="49">
        <v>13</v>
      </c>
      <c r="J90" s="49">
        <v>13</v>
      </c>
      <c r="K90" s="49">
        <v>16</v>
      </c>
      <c r="L90" s="49">
        <v>12</v>
      </c>
      <c r="M90" s="49">
        <v>9</v>
      </c>
      <c r="N90" s="49">
        <v>12</v>
      </c>
      <c r="O90" s="49">
        <v>15</v>
      </c>
      <c r="P90" s="49">
        <v>13</v>
      </c>
      <c r="Q90" s="49">
        <v>13</v>
      </c>
      <c r="R90" s="29" t="s">
        <v>745</v>
      </c>
      <c r="S90" s="9">
        <f t="shared" si="7"/>
        <v>17.931034482758623</v>
      </c>
      <c r="T90" s="9">
        <f t="shared" si="8"/>
        <v>1.5517241379310345</v>
      </c>
      <c r="U90" s="9">
        <f t="shared" si="9"/>
        <v>5.5555555555555554</v>
      </c>
    </row>
    <row r="91" spans="1:21" x14ac:dyDescent="0.25">
      <c r="A91" s="45" t="s">
        <v>620</v>
      </c>
      <c r="B91" s="46" t="s">
        <v>90</v>
      </c>
      <c r="C91" s="47">
        <v>5.8</v>
      </c>
      <c r="D91" s="49">
        <v>75</v>
      </c>
      <c r="E91" s="49">
        <v>100</v>
      </c>
      <c r="F91" s="49">
        <v>96</v>
      </c>
      <c r="G91" s="49">
        <v>108</v>
      </c>
      <c r="H91" s="49">
        <v>100</v>
      </c>
      <c r="I91" s="49">
        <v>26</v>
      </c>
      <c r="J91" s="49">
        <v>26</v>
      </c>
      <c r="K91" s="49">
        <v>32</v>
      </c>
      <c r="L91" s="49">
        <v>24</v>
      </c>
      <c r="M91" s="49">
        <v>9</v>
      </c>
      <c r="N91" s="49">
        <v>24</v>
      </c>
      <c r="O91" s="49">
        <v>30</v>
      </c>
      <c r="P91" s="49">
        <v>26</v>
      </c>
      <c r="Q91" s="49">
        <v>26</v>
      </c>
      <c r="R91" s="29" t="s">
        <v>745</v>
      </c>
      <c r="S91" s="9">
        <f t="shared" si="7"/>
        <v>35.862068965517246</v>
      </c>
      <c r="T91" s="9">
        <f t="shared" si="8"/>
        <v>1.5517241379310345</v>
      </c>
      <c r="U91" s="9">
        <f t="shared" si="9"/>
        <v>11.111111111111111</v>
      </c>
    </row>
    <row r="92" spans="1:21" x14ac:dyDescent="0.25">
      <c r="A92" s="45" t="s">
        <v>704</v>
      </c>
      <c r="B92" s="46" t="s">
        <v>90</v>
      </c>
      <c r="C92" s="47">
        <v>9.4</v>
      </c>
      <c r="D92" s="49">
        <v>90</v>
      </c>
      <c r="E92" s="49">
        <v>96</v>
      </c>
      <c r="F92" s="49">
        <v>89</v>
      </c>
      <c r="G92" s="49">
        <v>102</v>
      </c>
      <c r="H92" s="49">
        <v>96</v>
      </c>
      <c r="I92" s="49">
        <v>15</v>
      </c>
      <c r="J92" s="49">
        <v>16</v>
      </c>
      <c r="K92" s="49">
        <v>11</v>
      </c>
      <c r="L92" s="49">
        <v>15</v>
      </c>
      <c r="M92" s="49">
        <v>20</v>
      </c>
      <c r="N92" s="49">
        <v>8</v>
      </c>
      <c r="O92" s="49">
        <v>26</v>
      </c>
      <c r="P92" s="49">
        <v>0</v>
      </c>
      <c r="Q92" s="49">
        <v>0</v>
      </c>
      <c r="R92" s="29" t="s">
        <v>745</v>
      </c>
      <c r="S92" s="9">
        <f t="shared" si="7"/>
        <v>16.276595744680851</v>
      </c>
      <c r="T92" s="9">
        <f t="shared" si="8"/>
        <v>2.1276595744680851</v>
      </c>
      <c r="U92" s="9">
        <f t="shared" si="9"/>
        <v>4.8</v>
      </c>
    </row>
    <row r="93" spans="1:21" x14ac:dyDescent="0.25">
      <c r="A93" s="45" t="s">
        <v>621</v>
      </c>
      <c r="B93" s="46" t="s">
        <v>90</v>
      </c>
      <c r="C93" s="47">
        <v>9.4</v>
      </c>
      <c r="D93" s="49">
        <v>90</v>
      </c>
      <c r="E93" s="49">
        <v>192</v>
      </c>
      <c r="F93" s="49">
        <v>178</v>
      </c>
      <c r="G93" s="49">
        <v>204</v>
      </c>
      <c r="H93" s="49">
        <v>192</v>
      </c>
      <c r="I93" s="49">
        <v>30</v>
      </c>
      <c r="J93" s="49">
        <v>32</v>
      </c>
      <c r="K93" s="49">
        <v>22</v>
      </c>
      <c r="L93" s="49">
        <v>30</v>
      </c>
      <c r="M93" s="49">
        <v>20</v>
      </c>
      <c r="N93" s="49">
        <v>16</v>
      </c>
      <c r="O93" s="49">
        <v>52</v>
      </c>
      <c r="P93" s="49">
        <v>0</v>
      </c>
      <c r="Q93" s="49">
        <v>0</v>
      </c>
      <c r="R93" s="29" t="s">
        <v>745</v>
      </c>
      <c r="S93" s="9">
        <f t="shared" si="7"/>
        <v>32.553191489361701</v>
      </c>
      <c r="T93" s="9">
        <f t="shared" si="8"/>
        <v>2.1276595744680851</v>
      </c>
      <c r="U93" s="9">
        <f t="shared" si="9"/>
        <v>9.6</v>
      </c>
    </row>
    <row r="94" spans="1:21" x14ac:dyDescent="0.25">
      <c r="A94" s="45" t="s">
        <v>705</v>
      </c>
      <c r="B94" s="46" t="s">
        <v>104</v>
      </c>
      <c r="C94" s="47">
        <v>2.7</v>
      </c>
      <c r="D94" s="49">
        <v>45</v>
      </c>
      <c r="E94" s="49">
        <v>31</v>
      </c>
      <c r="F94" s="49">
        <v>33</v>
      </c>
      <c r="G94" s="49">
        <v>30</v>
      </c>
      <c r="H94" s="49">
        <v>30</v>
      </c>
      <c r="I94" s="49">
        <v>17</v>
      </c>
      <c r="J94" s="49">
        <v>17</v>
      </c>
      <c r="K94" s="49">
        <v>17</v>
      </c>
      <c r="L94" s="49">
        <v>17</v>
      </c>
      <c r="M94" s="49">
        <v>0</v>
      </c>
      <c r="N94" s="49">
        <v>19</v>
      </c>
      <c r="O94" s="49">
        <v>14</v>
      </c>
      <c r="P94" s="49">
        <v>18</v>
      </c>
      <c r="Q94" s="49">
        <v>12</v>
      </c>
      <c r="R94" s="29" t="s">
        <v>607</v>
      </c>
      <c r="S94" s="9">
        <f t="shared" si="7"/>
        <v>36.666666666666664</v>
      </c>
      <c r="T94" s="9">
        <f t="shared" si="8"/>
        <v>0</v>
      </c>
      <c r="U94" s="9" t="str">
        <f t="shared" si="9"/>
        <v>n/a</v>
      </c>
    </row>
    <row r="95" spans="1:21" x14ac:dyDescent="0.25">
      <c r="A95" s="45" t="s">
        <v>622</v>
      </c>
      <c r="B95" s="46" t="s">
        <v>104</v>
      </c>
      <c r="C95" s="47">
        <v>2.7</v>
      </c>
      <c r="D95" s="49">
        <v>45</v>
      </c>
      <c r="E95" s="49">
        <v>62</v>
      </c>
      <c r="F95" s="49">
        <v>66</v>
      </c>
      <c r="G95" s="49">
        <v>60</v>
      </c>
      <c r="H95" s="49">
        <v>60</v>
      </c>
      <c r="I95" s="49">
        <v>34</v>
      </c>
      <c r="J95" s="49">
        <v>34</v>
      </c>
      <c r="K95" s="49">
        <v>34</v>
      </c>
      <c r="L95" s="49">
        <v>34</v>
      </c>
      <c r="M95" s="49">
        <v>0</v>
      </c>
      <c r="N95" s="49">
        <v>38</v>
      </c>
      <c r="O95" s="49">
        <v>28</v>
      </c>
      <c r="P95" s="49">
        <v>36</v>
      </c>
      <c r="Q95" s="49">
        <v>24</v>
      </c>
      <c r="R95" s="29" t="s">
        <v>607</v>
      </c>
      <c r="S95" s="9">
        <f t="shared" si="7"/>
        <v>73.333333333333329</v>
      </c>
      <c r="T95" s="9">
        <f t="shared" si="8"/>
        <v>0</v>
      </c>
      <c r="U95" s="9" t="str">
        <f t="shared" si="9"/>
        <v>n/a</v>
      </c>
    </row>
    <row r="96" spans="1:21" x14ac:dyDescent="0.25">
      <c r="A96" s="45" t="s">
        <v>706</v>
      </c>
      <c r="B96" s="46" t="s">
        <v>101</v>
      </c>
      <c r="C96" s="51">
        <v>2.8</v>
      </c>
      <c r="D96" s="55">
        <v>50</v>
      </c>
      <c r="E96" s="55">
        <v>83</v>
      </c>
      <c r="F96" s="55">
        <v>89</v>
      </c>
      <c r="G96" s="55">
        <v>80</v>
      </c>
      <c r="H96" s="55">
        <v>80</v>
      </c>
      <c r="I96" s="55">
        <v>42</v>
      </c>
      <c r="J96" s="55">
        <v>34</v>
      </c>
      <c r="K96" s="55">
        <v>29</v>
      </c>
      <c r="L96" s="55">
        <v>37</v>
      </c>
      <c r="M96" s="55">
        <v>0</v>
      </c>
      <c r="N96" s="55">
        <v>22</v>
      </c>
      <c r="O96" s="55">
        <v>24</v>
      </c>
      <c r="P96" s="55">
        <v>0</v>
      </c>
      <c r="Q96" s="55">
        <v>46</v>
      </c>
      <c r="R96" s="29" t="s">
        <v>745</v>
      </c>
      <c r="S96" s="9">
        <f t="shared" si="7"/>
        <v>80.357142857142861</v>
      </c>
      <c r="T96" s="9">
        <f t="shared" si="8"/>
        <v>0</v>
      </c>
      <c r="U96" s="9" t="str">
        <f t="shared" si="9"/>
        <v>n/a</v>
      </c>
    </row>
    <row r="97" spans="1:21" x14ac:dyDescent="0.25">
      <c r="A97" s="45" t="s">
        <v>623</v>
      </c>
      <c r="B97" s="46" t="s">
        <v>101</v>
      </c>
      <c r="C97" s="47">
        <v>2.8</v>
      </c>
      <c r="D97" s="49">
        <v>50</v>
      </c>
      <c r="E97" s="49">
        <v>124.5</v>
      </c>
      <c r="F97" s="49">
        <v>133.5</v>
      </c>
      <c r="G97" s="49">
        <v>120</v>
      </c>
      <c r="H97" s="49">
        <v>120</v>
      </c>
      <c r="I97" s="49">
        <v>63</v>
      </c>
      <c r="J97" s="49">
        <v>51</v>
      </c>
      <c r="K97" s="49">
        <v>43.5</v>
      </c>
      <c r="L97" s="49">
        <v>55.5</v>
      </c>
      <c r="M97" s="49">
        <v>0</v>
      </c>
      <c r="N97" s="49">
        <v>33</v>
      </c>
      <c r="O97" s="49">
        <v>36</v>
      </c>
      <c r="P97" s="49">
        <v>0</v>
      </c>
      <c r="Q97" s="49">
        <v>69</v>
      </c>
      <c r="R97" s="29" t="s">
        <v>745</v>
      </c>
      <c r="S97" s="9">
        <f t="shared" si="7"/>
        <v>120.53571428571429</v>
      </c>
      <c r="T97" s="9">
        <f t="shared" si="8"/>
        <v>0</v>
      </c>
      <c r="U97" s="9" t="str">
        <f t="shared" si="9"/>
        <v>n/a</v>
      </c>
    </row>
    <row r="98" spans="1:21" x14ac:dyDescent="0.25">
      <c r="A98" s="45" t="s">
        <v>707</v>
      </c>
      <c r="B98" s="46" t="s">
        <v>90</v>
      </c>
      <c r="C98" s="47">
        <v>7.1</v>
      </c>
      <c r="D98" s="49">
        <v>120</v>
      </c>
      <c r="E98" s="49">
        <v>85</v>
      </c>
      <c r="F98" s="49">
        <v>81</v>
      </c>
      <c r="G98" s="49">
        <v>90</v>
      </c>
      <c r="H98" s="49">
        <v>85</v>
      </c>
      <c r="I98" s="49">
        <v>28</v>
      </c>
      <c r="J98" s="49">
        <v>28</v>
      </c>
      <c r="K98" s="49">
        <v>22</v>
      </c>
      <c r="L98" s="49">
        <v>20</v>
      </c>
      <c r="M98" s="49">
        <v>10</v>
      </c>
      <c r="N98" s="49">
        <v>32</v>
      </c>
      <c r="O98" s="49">
        <v>29</v>
      </c>
      <c r="P98" s="49">
        <v>0</v>
      </c>
      <c r="Q98" s="49">
        <v>0</v>
      </c>
      <c r="R98" s="29" t="s">
        <v>745</v>
      </c>
      <c r="S98" s="9">
        <f t="shared" si="7"/>
        <v>25.774647887323944</v>
      </c>
      <c r="T98" s="9">
        <f t="shared" si="8"/>
        <v>1.4084507042253522</v>
      </c>
      <c r="U98" s="9">
        <f t="shared" si="9"/>
        <v>8.5</v>
      </c>
    </row>
    <row r="99" spans="1:21" x14ac:dyDescent="0.25">
      <c r="A99" s="45" t="s">
        <v>624</v>
      </c>
      <c r="B99" s="46" t="s">
        <v>90</v>
      </c>
      <c r="C99" s="47">
        <v>7.1</v>
      </c>
      <c r="D99" s="49">
        <v>120</v>
      </c>
      <c r="E99" s="49">
        <v>127.5</v>
      </c>
      <c r="F99" s="49">
        <v>121.5</v>
      </c>
      <c r="G99" s="49">
        <v>135</v>
      </c>
      <c r="H99" s="49">
        <v>127.5</v>
      </c>
      <c r="I99" s="49">
        <v>42</v>
      </c>
      <c r="J99" s="49">
        <v>42</v>
      </c>
      <c r="K99" s="49">
        <v>33</v>
      </c>
      <c r="L99" s="49">
        <v>30</v>
      </c>
      <c r="M99" s="49">
        <v>10</v>
      </c>
      <c r="N99" s="49">
        <v>48</v>
      </c>
      <c r="O99" s="49">
        <v>43.5</v>
      </c>
      <c r="P99" s="49">
        <v>0</v>
      </c>
      <c r="Q99" s="49">
        <v>0</v>
      </c>
      <c r="R99" s="29" t="s">
        <v>745</v>
      </c>
      <c r="S99" s="9">
        <f t="shared" si="7"/>
        <v>38.661971830985919</v>
      </c>
      <c r="T99" s="9">
        <f t="shared" si="8"/>
        <v>1.4084507042253522</v>
      </c>
      <c r="U99" s="9">
        <f t="shared" si="9"/>
        <v>12.75</v>
      </c>
    </row>
    <row r="100" spans="1:21" x14ac:dyDescent="0.25">
      <c r="A100" s="45" t="s">
        <v>708</v>
      </c>
      <c r="B100" s="46" t="s">
        <v>90</v>
      </c>
      <c r="C100" s="47">
        <v>6.4</v>
      </c>
      <c r="D100" s="49">
        <v>80</v>
      </c>
      <c r="E100" s="49">
        <v>54</v>
      </c>
      <c r="F100" s="49">
        <v>52</v>
      </c>
      <c r="G100" s="49">
        <v>61</v>
      </c>
      <c r="H100" s="49">
        <v>54</v>
      </c>
      <c r="I100" s="49">
        <v>16</v>
      </c>
      <c r="J100" s="49">
        <v>17</v>
      </c>
      <c r="K100" s="49">
        <v>12</v>
      </c>
      <c r="L100" s="49">
        <v>16</v>
      </c>
      <c r="M100" s="49">
        <v>12</v>
      </c>
      <c r="N100" s="49">
        <v>14</v>
      </c>
      <c r="O100" s="49">
        <v>20</v>
      </c>
      <c r="P100" s="49">
        <v>0</v>
      </c>
      <c r="Q100" s="49">
        <v>0</v>
      </c>
      <c r="R100" s="29" t="s">
        <v>745</v>
      </c>
      <c r="S100" s="9">
        <f t="shared" si="7"/>
        <v>17.96875</v>
      </c>
      <c r="T100" s="9">
        <f t="shared" si="8"/>
        <v>1.875</v>
      </c>
      <c r="U100" s="9">
        <f t="shared" si="9"/>
        <v>4.5</v>
      </c>
    </row>
    <row r="101" spans="1:21" x14ac:dyDescent="0.25">
      <c r="A101" s="45" t="s">
        <v>625</v>
      </c>
      <c r="B101" s="46" t="s">
        <v>90</v>
      </c>
      <c r="C101" s="47">
        <v>6.4</v>
      </c>
      <c r="D101" s="49">
        <v>80</v>
      </c>
      <c r="E101" s="49">
        <v>108</v>
      </c>
      <c r="F101" s="49">
        <v>104</v>
      </c>
      <c r="G101" s="49">
        <v>122</v>
      </c>
      <c r="H101" s="49">
        <v>108</v>
      </c>
      <c r="I101" s="49">
        <v>32</v>
      </c>
      <c r="J101" s="49">
        <v>34</v>
      </c>
      <c r="K101" s="49">
        <v>24</v>
      </c>
      <c r="L101" s="49">
        <v>32</v>
      </c>
      <c r="M101" s="49">
        <v>12</v>
      </c>
      <c r="N101" s="49">
        <v>28</v>
      </c>
      <c r="O101" s="49">
        <v>40</v>
      </c>
      <c r="P101" s="49">
        <v>0</v>
      </c>
      <c r="Q101" s="49">
        <v>0</v>
      </c>
      <c r="R101" s="29" t="s">
        <v>745</v>
      </c>
      <c r="S101" s="9">
        <f t="shared" si="7"/>
        <v>35.9375</v>
      </c>
      <c r="T101" s="9">
        <f t="shared" si="8"/>
        <v>1.875</v>
      </c>
      <c r="U101" s="9">
        <f t="shared" si="9"/>
        <v>9</v>
      </c>
    </row>
    <row r="102" spans="1:21" x14ac:dyDescent="0.25">
      <c r="A102" s="45" t="s">
        <v>709</v>
      </c>
      <c r="B102" s="46" t="s">
        <v>104</v>
      </c>
      <c r="C102" s="47">
        <v>2.8</v>
      </c>
      <c r="D102" s="49">
        <v>60</v>
      </c>
      <c r="E102" s="49">
        <v>39</v>
      </c>
      <c r="F102" s="49">
        <v>41</v>
      </c>
      <c r="G102" s="49">
        <v>37</v>
      </c>
      <c r="H102" s="49">
        <v>37</v>
      </c>
      <c r="I102" s="49">
        <v>14</v>
      </c>
      <c r="J102" s="49">
        <v>9</v>
      </c>
      <c r="K102" s="49">
        <v>19</v>
      </c>
      <c r="L102" s="49">
        <v>15</v>
      </c>
      <c r="M102" s="49">
        <v>0</v>
      </c>
      <c r="N102" s="49">
        <v>16</v>
      </c>
      <c r="O102" s="49">
        <v>13</v>
      </c>
      <c r="P102" s="49">
        <v>0</v>
      </c>
      <c r="Q102" s="49">
        <v>0</v>
      </c>
      <c r="R102" s="29" t="s">
        <v>745</v>
      </c>
      <c r="S102" s="9">
        <f t="shared" si="7"/>
        <v>34.285714285714285</v>
      </c>
      <c r="T102" s="9">
        <f t="shared" si="8"/>
        <v>0</v>
      </c>
      <c r="U102" s="9" t="str">
        <f t="shared" si="9"/>
        <v>n/a</v>
      </c>
    </row>
    <row r="103" spans="1:21" x14ac:dyDescent="0.25">
      <c r="A103" s="45" t="s">
        <v>626</v>
      </c>
      <c r="B103" s="46" t="s">
        <v>104</v>
      </c>
      <c r="C103" s="47">
        <v>2.8</v>
      </c>
      <c r="D103" s="49">
        <v>60</v>
      </c>
      <c r="E103" s="49">
        <v>78</v>
      </c>
      <c r="F103" s="49">
        <v>82</v>
      </c>
      <c r="G103" s="49">
        <v>74</v>
      </c>
      <c r="H103" s="49">
        <v>74</v>
      </c>
      <c r="I103" s="49">
        <v>28</v>
      </c>
      <c r="J103" s="49">
        <v>18</v>
      </c>
      <c r="K103" s="49">
        <v>38</v>
      </c>
      <c r="L103" s="49">
        <v>30</v>
      </c>
      <c r="M103" s="49">
        <v>0</v>
      </c>
      <c r="N103" s="49">
        <v>32</v>
      </c>
      <c r="O103" s="49">
        <v>26</v>
      </c>
      <c r="P103" s="49">
        <v>0</v>
      </c>
      <c r="Q103" s="49">
        <v>0</v>
      </c>
      <c r="R103" s="29" t="s">
        <v>745</v>
      </c>
      <c r="S103" s="9">
        <f t="shared" si="7"/>
        <v>68.571428571428569</v>
      </c>
      <c r="T103" s="9">
        <f t="shared" si="8"/>
        <v>0</v>
      </c>
      <c r="U103" s="9" t="str">
        <f t="shared" si="9"/>
        <v>n/a</v>
      </c>
    </row>
    <row r="104" spans="1:21" ht="15" customHeight="1" x14ac:dyDescent="0.25">
      <c r="A104" s="45" t="s">
        <v>710</v>
      </c>
      <c r="B104" s="46" t="s">
        <v>101</v>
      </c>
      <c r="C104" s="47">
        <v>1.4</v>
      </c>
      <c r="D104" s="49">
        <v>40</v>
      </c>
      <c r="E104" s="49">
        <v>25</v>
      </c>
      <c r="F104" s="49">
        <v>26</v>
      </c>
      <c r="G104" s="49">
        <v>23</v>
      </c>
      <c r="H104" s="49">
        <v>23</v>
      </c>
      <c r="I104" s="49">
        <v>24</v>
      </c>
      <c r="J104" s="49">
        <v>19</v>
      </c>
      <c r="K104" s="49">
        <v>20</v>
      </c>
      <c r="L104" s="49">
        <v>24</v>
      </c>
      <c r="M104" s="49">
        <v>0</v>
      </c>
      <c r="N104" s="49">
        <v>11</v>
      </c>
      <c r="O104" s="49">
        <v>11</v>
      </c>
      <c r="P104" s="49">
        <v>13</v>
      </c>
      <c r="Q104" s="49">
        <v>29</v>
      </c>
      <c r="R104" s="46" t="s">
        <v>786</v>
      </c>
      <c r="S104" s="9">
        <f t="shared" si="7"/>
        <v>80</v>
      </c>
      <c r="T104" s="9">
        <f t="shared" si="8"/>
        <v>0</v>
      </c>
      <c r="U104" s="9" t="str">
        <f t="shared" si="9"/>
        <v>n/a</v>
      </c>
    </row>
    <row r="105" spans="1:21" x14ac:dyDescent="0.25">
      <c r="A105" s="45" t="s">
        <v>627</v>
      </c>
      <c r="B105" s="46" t="s">
        <v>101</v>
      </c>
      <c r="C105" s="47">
        <v>1.4</v>
      </c>
      <c r="D105" s="49">
        <v>40</v>
      </c>
      <c r="E105" s="49">
        <v>50</v>
      </c>
      <c r="F105" s="49">
        <v>52</v>
      </c>
      <c r="G105" s="49">
        <v>46</v>
      </c>
      <c r="H105" s="49">
        <v>46</v>
      </c>
      <c r="I105" s="49">
        <v>48</v>
      </c>
      <c r="J105" s="49">
        <v>38</v>
      </c>
      <c r="K105" s="49">
        <v>40</v>
      </c>
      <c r="L105" s="49">
        <v>48</v>
      </c>
      <c r="M105" s="49">
        <v>0</v>
      </c>
      <c r="N105" s="49">
        <v>22</v>
      </c>
      <c r="O105" s="49">
        <v>22</v>
      </c>
      <c r="P105" s="49">
        <v>26</v>
      </c>
      <c r="Q105" s="49">
        <v>58</v>
      </c>
      <c r="R105" s="46" t="s">
        <v>786</v>
      </c>
      <c r="S105" s="9">
        <f t="shared" si="7"/>
        <v>160</v>
      </c>
      <c r="T105" s="9">
        <f t="shared" si="8"/>
        <v>0</v>
      </c>
      <c r="U105" s="9" t="str">
        <f t="shared" si="9"/>
        <v>n/a</v>
      </c>
    </row>
    <row r="106" spans="1:21" x14ac:dyDescent="0.25">
      <c r="A106" s="45" t="s">
        <v>711</v>
      </c>
      <c r="B106" s="46" t="s">
        <v>101</v>
      </c>
      <c r="C106" s="47">
        <v>1.2</v>
      </c>
      <c r="D106" s="49">
        <v>40</v>
      </c>
      <c r="E106" s="49">
        <v>23</v>
      </c>
      <c r="F106" s="49">
        <v>23</v>
      </c>
      <c r="G106" s="49">
        <v>22</v>
      </c>
      <c r="H106" s="49">
        <v>22</v>
      </c>
      <c r="I106" s="49">
        <v>10</v>
      </c>
      <c r="J106" s="49">
        <v>9</v>
      </c>
      <c r="K106" s="49">
        <v>9</v>
      </c>
      <c r="L106" s="49">
        <v>17</v>
      </c>
      <c r="M106" s="49">
        <v>0</v>
      </c>
      <c r="N106" s="49">
        <v>6</v>
      </c>
      <c r="O106" s="49">
        <v>6</v>
      </c>
      <c r="P106" s="49">
        <v>17</v>
      </c>
      <c r="Q106" s="49">
        <v>32</v>
      </c>
      <c r="R106" s="46" t="s">
        <v>783</v>
      </c>
      <c r="S106" s="9">
        <f t="shared" si="7"/>
        <v>56.666666666666671</v>
      </c>
      <c r="T106" s="9">
        <f t="shared" si="8"/>
        <v>0</v>
      </c>
      <c r="U106" s="9" t="str">
        <f t="shared" si="9"/>
        <v>n/a</v>
      </c>
    </row>
    <row r="107" spans="1:21" x14ac:dyDescent="0.25">
      <c r="A107" s="45" t="s">
        <v>628</v>
      </c>
      <c r="B107" s="46" t="s">
        <v>101</v>
      </c>
      <c r="C107" s="47">
        <v>1.2</v>
      </c>
      <c r="D107" s="49">
        <v>40</v>
      </c>
      <c r="E107" s="49">
        <v>46</v>
      </c>
      <c r="F107" s="49">
        <v>46</v>
      </c>
      <c r="G107" s="49">
        <v>44</v>
      </c>
      <c r="H107" s="49">
        <v>44</v>
      </c>
      <c r="I107" s="49">
        <v>20</v>
      </c>
      <c r="J107" s="49">
        <v>18</v>
      </c>
      <c r="K107" s="49">
        <v>18</v>
      </c>
      <c r="L107" s="49">
        <v>34</v>
      </c>
      <c r="M107" s="49">
        <v>0</v>
      </c>
      <c r="N107" s="49">
        <v>12</v>
      </c>
      <c r="O107" s="49">
        <v>12</v>
      </c>
      <c r="P107" s="49">
        <v>34</v>
      </c>
      <c r="Q107" s="49">
        <v>64</v>
      </c>
      <c r="R107" s="46" t="s">
        <v>783</v>
      </c>
      <c r="S107" s="9">
        <f t="shared" si="7"/>
        <v>113.33333333333334</v>
      </c>
      <c r="T107" s="9">
        <f t="shared" si="8"/>
        <v>0</v>
      </c>
      <c r="U107" s="9" t="str">
        <f t="shared" si="9"/>
        <v>n/a</v>
      </c>
    </row>
    <row r="108" spans="1:21" x14ac:dyDescent="0.25">
      <c r="A108" s="45" t="s">
        <v>712</v>
      </c>
      <c r="B108" s="46" t="s">
        <v>104</v>
      </c>
      <c r="C108" s="47">
        <v>3.1</v>
      </c>
      <c r="D108" s="49">
        <v>85</v>
      </c>
      <c r="E108" s="49">
        <v>55</v>
      </c>
      <c r="F108" s="49">
        <v>51</v>
      </c>
      <c r="G108" s="49">
        <v>57</v>
      </c>
      <c r="H108" s="49">
        <v>55</v>
      </c>
      <c r="I108" s="49">
        <v>17</v>
      </c>
      <c r="J108" s="49">
        <v>21</v>
      </c>
      <c r="K108" s="49">
        <v>13</v>
      </c>
      <c r="L108" s="49">
        <v>17</v>
      </c>
      <c r="M108" s="49">
        <v>0</v>
      </c>
      <c r="N108" s="49">
        <v>18</v>
      </c>
      <c r="O108" s="49">
        <v>25</v>
      </c>
      <c r="P108" s="49">
        <v>10</v>
      </c>
      <c r="Q108" s="49">
        <v>10</v>
      </c>
      <c r="R108" s="29" t="s">
        <v>745</v>
      </c>
      <c r="S108" s="9">
        <f t="shared" si="7"/>
        <v>39.677419354838712</v>
      </c>
      <c r="T108" s="9">
        <f t="shared" si="8"/>
        <v>0</v>
      </c>
      <c r="U108" s="9" t="str">
        <f t="shared" si="9"/>
        <v>n/a</v>
      </c>
    </row>
    <row r="109" spans="1:21" x14ac:dyDescent="0.25">
      <c r="A109" s="45" t="s">
        <v>629</v>
      </c>
      <c r="B109" s="46" t="s">
        <v>104</v>
      </c>
      <c r="C109" s="47">
        <v>3.1</v>
      </c>
      <c r="D109" s="49">
        <v>85</v>
      </c>
      <c r="E109" s="49">
        <v>82.5</v>
      </c>
      <c r="F109" s="49">
        <v>76.5</v>
      </c>
      <c r="G109" s="49">
        <v>85.5</v>
      </c>
      <c r="H109" s="49">
        <v>82.5</v>
      </c>
      <c r="I109" s="49">
        <v>25.5</v>
      </c>
      <c r="J109" s="49">
        <v>31.5</v>
      </c>
      <c r="K109" s="49">
        <v>19.5</v>
      </c>
      <c r="L109" s="49">
        <v>25.5</v>
      </c>
      <c r="M109" s="49">
        <v>0</v>
      </c>
      <c r="N109" s="49">
        <v>27</v>
      </c>
      <c r="O109" s="49">
        <v>37.5</v>
      </c>
      <c r="P109" s="49">
        <v>15</v>
      </c>
      <c r="Q109" s="49">
        <v>15</v>
      </c>
      <c r="R109" s="29" t="s">
        <v>745</v>
      </c>
      <c r="S109" s="9">
        <f t="shared" si="7"/>
        <v>59.516129032258064</v>
      </c>
      <c r="T109" s="9">
        <f t="shared" si="8"/>
        <v>0</v>
      </c>
      <c r="U109" s="9" t="str">
        <f t="shared" si="9"/>
        <v>n/a</v>
      </c>
    </row>
    <row r="110" spans="1:21" x14ac:dyDescent="0.25">
      <c r="A110" s="45" t="s">
        <v>713</v>
      </c>
      <c r="B110" s="46" t="s">
        <v>90</v>
      </c>
      <c r="C110" s="47">
        <v>10.4</v>
      </c>
      <c r="D110" s="49">
        <v>150</v>
      </c>
      <c r="E110" s="49">
        <v>149</v>
      </c>
      <c r="F110" s="49">
        <v>132</v>
      </c>
      <c r="G110" s="49">
        <v>168</v>
      </c>
      <c r="H110" s="49">
        <v>149</v>
      </c>
      <c r="I110" s="49">
        <v>20</v>
      </c>
      <c r="J110" s="49">
        <v>23</v>
      </c>
      <c r="K110" s="49">
        <v>34</v>
      </c>
      <c r="L110" s="49">
        <v>20</v>
      </c>
      <c r="M110" s="49">
        <v>24</v>
      </c>
      <c r="N110" s="49">
        <v>19</v>
      </c>
      <c r="O110" s="49">
        <v>37</v>
      </c>
      <c r="P110" s="49">
        <v>0</v>
      </c>
      <c r="Q110" s="49">
        <v>0</v>
      </c>
      <c r="R110" s="29" t="s">
        <v>745</v>
      </c>
      <c r="S110" s="9">
        <f t="shared" si="7"/>
        <v>23.653846153846153</v>
      </c>
      <c r="T110" s="9">
        <f t="shared" si="8"/>
        <v>2.3076923076923075</v>
      </c>
      <c r="U110" s="9">
        <f t="shared" si="9"/>
        <v>6.208333333333333</v>
      </c>
    </row>
    <row r="111" spans="1:21" x14ac:dyDescent="0.25">
      <c r="A111" s="45" t="s">
        <v>630</v>
      </c>
      <c r="B111" s="46" t="s">
        <v>90</v>
      </c>
      <c r="C111" s="47">
        <v>10.4</v>
      </c>
      <c r="D111" s="49">
        <v>150</v>
      </c>
      <c r="E111" s="49">
        <v>223.5</v>
      </c>
      <c r="F111" s="49">
        <v>198</v>
      </c>
      <c r="G111" s="49">
        <v>252</v>
      </c>
      <c r="H111" s="49">
        <v>223.5</v>
      </c>
      <c r="I111" s="49">
        <v>30</v>
      </c>
      <c r="J111" s="49">
        <v>34.5</v>
      </c>
      <c r="K111" s="49">
        <v>51</v>
      </c>
      <c r="L111" s="49">
        <v>30</v>
      </c>
      <c r="M111" s="49">
        <v>24</v>
      </c>
      <c r="N111" s="49">
        <v>28.5</v>
      </c>
      <c r="O111" s="49">
        <v>55.5</v>
      </c>
      <c r="P111" s="49">
        <v>0</v>
      </c>
      <c r="Q111" s="49">
        <v>0</v>
      </c>
      <c r="R111" s="29" t="s">
        <v>745</v>
      </c>
      <c r="S111" s="9">
        <f t="shared" si="7"/>
        <v>35.480769230769226</v>
      </c>
      <c r="T111" s="9">
        <f t="shared" si="8"/>
        <v>2.3076923076923075</v>
      </c>
      <c r="U111" s="9">
        <f t="shared" si="9"/>
        <v>9.3125</v>
      </c>
    </row>
    <row r="112" spans="1:21" x14ac:dyDescent="0.25">
      <c r="A112" s="45" t="s">
        <v>714</v>
      </c>
      <c r="B112" s="46" t="s">
        <v>104</v>
      </c>
      <c r="C112" s="51">
        <v>14</v>
      </c>
      <c r="D112" s="55">
        <v>51</v>
      </c>
      <c r="E112" s="55">
        <v>55</v>
      </c>
      <c r="F112" s="55">
        <v>49</v>
      </c>
      <c r="G112" s="55">
        <v>49</v>
      </c>
      <c r="H112" s="55">
        <v>28</v>
      </c>
      <c r="I112" s="55">
        <v>25</v>
      </c>
      <c r="J112" s="55">
        <v>30</v>
      </c>
      <c r="K112" s="55">
        <v>28</v>
      </c>
      <c r="L112" s="55">
        <v>0</v>
      </c>
      <c r="M112" s="55">
        <v>22</v>
      </c>
      <c r="N112" s="55">
        <v>17</v>
      </c>
      <c r="O112" s="55">
        <v>9</v>
      </c>
      <c r="P112" s="55">
        <v>18</v>
      </c>
      <c r="Q112" s="49">
        <v>0</v>
      </c>
      <c r="R112" s="29" t="s">
        <v>745</v>
      </c>
      <c r="S112" s="9">
        <f t="shared" si="7"/>
        <v>9.8571428571428577</v>
      </c>
      <c r="T112" s="9">
        <f t="shared" si="8"/>
        <v>1.5714285714285714</v>
      </c>
      <c r="U112" s="9">
        <f t="shared" si="9"/>
        <v>2.5</v>
      </c>
    </row>
    <row r="113" spans="1:21" x14ac:dyDescent="0.25">
      <c r="A113" s="45" t="s">
        <v>631</v>
      </c>
      <c r="B113" s="46" t="s">
        <v>104</v>
      </c>
      <c r="C113" s="47">
        <v>14</v>
      </c>
      <c r="D113" s="49">
        <v>51</v>
      </c>
      <c r="E113" s="49">
        <v>110</v>
      </c>
      <c r="F113" s="49">
        <v>98</v>
      </c>
      <c r="G113" s="49">
        <v>98</v>
      </c>
      <c r="H113" s="49">
        <v>56</v>
      </c>
      <c r="I113" s="49">
        <v>50</v>
      </c>
      <c r="J113" s="49">
        <v>60</v>
      </c>
      <c r="K113" s="49">
        <v>56</v>
      </c>
      <c r="L113" s="49">
        <v>0</v>
      </c>
      <c r="M113" s="49">
        <v>22</v>
      </c>
      <c r="N113" s="49">
        <v>34</v>
      </c>
      <c r="O113" s="49">
        <v>18</v>
      </c>
      <c r="P113" s="49">
        <v>36</v>
      </c>
      <c r="Q113" s="49">
        <v>0</v>
      </c>
      <c r="R113" s="29" t="s">
        <v>745</v>
      </c>
      <c r="S113" s="9">
        <f t="shared" si="7"/>
        <v>19.714285714285715</v>
      </c>
      <c r="T113" s="9">
        <f t="shared" si="8"/>
        <v>1.5714285714285714</v>
      </c>
      <c r="U113" s="9">
        <f t="shared" si="9"/>
        <v>5</v>
      </c>
    </row>
    <row r="114" spans="1:21" x14ac:dyDescent="0.25">
      <c r="A114" s="45" t="s">
        <v>715</v>
      </c>
      <c r="B114" s="46" t="s">
        <v>90</v>
      </c>
      <c r="C114" s="47">
        <v>7.4</v>
      </c>
      <c r="D114" s="49">
        <v>75</v>
      </c>
      <c r="E114" s="49">
        <v>101</v>
      </c>
      <c r="F114" s="49">
        <v>101</v>
      </c>
      <c r="G114" s="49">
        <v>106</v>
      </c>
      <c r="H114" s="49">
        <v>97</v>
      </c>
      <c r="I114" s="49">
        <v>17</v>
      </c>
      <c r="J114" s="49">
        <v>16</v>
      </c>
      <c r="K114" s="49">
        <v>12</v>
      </c>
      <c r="L114" s="49">
        <v>17</v>
      </c>
      <c r="M114" s="49">
        <v>12</v>
      </c>
      <c r="N114" s="49">
        <v>21</v>
      </c>
      <c r="O114" s="49">
        <v>21</v>
      </c>
      <c r="P114" s="49">
        <v>19</v>
      </c>
      <c r="Q114" s="49">
        <v>19</v>
      </c>
      <c r="R114" s="29" t="s">
        <v>745</v>
      </c>
      <c r="S114" s="9">
        <f t="shared" si="7"/>
        <v>22.027027027027025</v>
      </c>
      <c r="T114" s="9">
        <f t="shared" si="8"/>
        <v>1.6216216216216215</v>
      </c>
      <c r="U114" s="9">
        <f t="shared" si="9"/>
        <v>8.4166666666666661</v>
      </c>
    </row>
    <row r="115" spans="1:21" x14ac:dyDescent="0.25">
      <c r="A115" s="45" t="s">
        <v>632</v>
      </c>
      <c r="B115" s="46" t="s">
        <v>90</v>
      </c>
      <c r="C115" s="47">
        <v>7.4</v>
      </c>
      <c r="D115" s="49">
        <v>75</v>
      </c>
      <c r="E115" s="49">
        <v>151.5</v>
      </c>
      <c r="F115" s="49">
        <v>151.5</v>
      </c>
      <c r="G115" s="49">
        <v>159</v>
      </c>
      <c r="H115" s="49">
        <v>145.5</v>
      </c>
      <c r="I115" s="49">
        <v>25.5</v>
      </c>
      <c r="J115" s="49">
        <v>24</v>
      </c>
      <c r="K115" s="49">
        <v>18</v>
      </c>
      <c r="L115" s="49">
        <v>25.5</v>
      </c>
      <c r="M115" s="49">
        <v>12</v>
      </c>
      <c r="N115" s="49">
        <v>31.5</v>
      </c>
      <c r="O115" s="49">
        <v>31.5</v>
      </c>
      <c r="P115" s="49">
        <v>28.5</v>
      </c>
      <c r="Q115" s="49">
        <v>28.5</v>
      </c>
      <c r="R115" s="29" t="s">
        <v>745</v>
      </c>
      <c r="S115" s="9">
        <f t="shared" si="7"/>
        <v>33.04054054054054</v>
      </c>
      <c r="T115" s="9">
        <f t="shared" si="8"/>
        <v>1.6216216216216215</v>
      </c>
      <c r="U115" s="9">
        <f t="shared" si="9"/>
        <v>12.625</v>
      </c>
    </row>
    <row r="116" spans="1:21" x14ac:dyDescent="0.25">
      <c r="A116" s="45" t="s">
        <v>716</v>
      </c>
      <c r="B116" s="46" t="s">
        <v>101</v>
      </c>
      <c r="C116" s="47">
        <v>1.6</v>
      </c>
      <c r="D116" s="49">
        <v>65</v>
      </c>
      <c r="E116" s="49">
        <v>32</v>
      </c>
      <c r="F116" s="49">
        <v>34</v>
      </c>
      <c r="G116" s="49">
        <v>31</v>
      </c>
      <c r="H116" s="49">
        <v>31</v>
      </c>
      <c r="I116" s="49">
        <v>16</v>
      </c>
      <c r="J116" s="49">
        <v>15</v>
      </c>
      <c r="K116" s="49">
        <v>19</v>
      </c>
      <c r="L116" s="49">
        <v>20</v>
      </c>
      <c r="M116" s="49">
        <v>0</v>
      </c>
      <c r="N116" s="49">
        <v>19</v>
      </c>
      <c r="O116" s="49">
        <v>26</v>
      </c>
      <c r="P116" s="49">
        <v>0</v>
      </c>
      <c r="Q116" s="49">
        <v>0</v>
      </c>
      <c r="R116" s="29" t="s">
        <v>745</v>
      </c>
      <c r="S116" s="9">
        <f t="shared" si="7"/>
        <v>63.75</v>
      </c>
      <c r="T116" s="9">
        <f t="shared" si="8"/>
        <v>0</v>
      </c>
      <c r="U116" s="9" t="str">
        <f t="shared" si="9"/>
        <v>n/a</v>
      </c>
    </row>
    <row r="117" spans="1:21" x14ac:dyDescent="0.25">
      <c r="A117" s="45" t="s">
        <v>633</v>
      </c>
      <c r="B117" s="46" t="s">
        <v>101</v>
      </c>
      <c r="C117" s="47">
        <v>1.6</v>
      </c>
      <c r="D117" s="49">
        <v>65</v>
      </c>
      <c r="E117" s="49">
        <v>64</v>
      </c>
      <c r="F117" s="49">
        <v>68</v>
      </c>
      <c r="G117" s="49">
        <v>62</v>
      </c>
      <c r="H117" s="49">
        <v>62</v>
      </c>
      <c r="I117" s="49">
        <v>32</v>
      </c>
      <c r="J117" s="49">
        <v>30</v>
      </c>
      <c r="K117" s="49">
        <v>38</v>
      </c>
      <c r="L117" s="49">
        <v>40</v>
      </c>
      <c r="M117" s="49">
        <v>0</v>
      </c>
      <c r="N117" s="49">
        <v>38</v>
      </c>
      <c r="O117" s="49">
        <v>52</v>
      </c>
      <c r="P117" s="49">
        <v>0</v>
      </c>
      <c r="Q117" s="49">
        <v>0</v>
      </c>
      <c r="R117" s="29" t="s">
        <v>745</v>
      </c>
      <c r="S117" s="9">
        <f t="shared" si="7"/>
        <v>127.5</v>
      </c>
      <c r="T117" s="9">
        <f t="shared" si="8"/>
        <v>0</v>
      </c>
      <c r="U117" s="9" t="str">
        <f t="shared" si="9"/>
        <v>n/a</v>
      </c>
    </row>
    <row r="118" spans="1:21" x14ac:dyDescent="0.25">
      <c r="A118" s="45" t="s">
        <v>717</v>
      </c>
      <c r="B118" s="46" t="s">
        <v>90</v>
      </c>
      <c r="C118" s="51">
        <v>10.8</v>
      </c>
      <c r="D118" s="55">
        <v>90</v>
      </c>
      <c r="E118" s="55">
        <v>241</v>
      </c>
      <c r="F118" s="55">
        <v>225</v>
      </c>
      <c r="G118" s="55">
        <v>257</v>
      </c>
      <c r="H118" s="55">
        <v>241</v>
      </c>
      <c r="I118" s="55">
        <v>31</v>
      </c>
      <c r="J118" s="55">
        <v>34</v>
      </c>
      <c r="K118" s="55">
        <v>21</v>
      </c>
      <c r="L118" s="55">
        <v>31</v>
      </c>
      <c r="M118" s="55">
        <v>24</v>
      </c>
      <c r="N118" s="55">
        <v>40</v>
      </c>
      <c r="O118" s="55">
        <v>45</v>
      </c>
      <c r="P118" s="55">
        <v>0</v>
      </c>
      <c r="Q118" s="55">
        <v>0</v>
      </c>
      <c r="R118" s="46" t="s">
        <v>635</v>
      </c>
      <c r="S118" s="9">
        <f t="shared" si="7"/>
        <v>33.148148148148145</v>
      </c>
      <c r="T118" s="9">
        <f t="shared" si="8"/>
        <v>2.2222222222222219</v>
      </c>
      <c r="U118" s="9">
        <f t="shared" si="9"/>
        <v>10.041666666666666</v>
      </c>
    </row>
    <row r="119" spans="1:21" x14ac:dyDescent="0.25">
      <c r="A119" s="45" t="s">
        <v>634</v>
      </c>
      <c r="B119" s="46" t="s">
        <v>90</v>
      </c>
      <c r="C119" s="47">
        <v>10.8</v>
      </c>
      <c r="D119" s="49">
        <v>90</v>
      </c>
      <c r="E119" s="49">
        <v>482</v>
      </c>
      <c r="F119" s="49">
        <v>450</v>
      </c>
      <c r="G119" s="49">
        <v>514</v>
      </c>
      <c r="H119" s="49">
        <v>482</v>
      </c>
      <c r="I119" s="49">
        <v>62</v>
      </c>
      <c r="J119" s="49">
        <v>68</v>
      </c>
      <c r="K119" s="49">
        <v>42</v>
      </c>
      <c r="L119" s="49">
        <v>62</v>
      </c>
      <c r="M119" s="49">
        <v>24</v>
      </c>
      <c r="N119" s="49">
        <v>80</v>
      </c>
      <c r="O119" s="49">
        <v>90</v>
      </c>
      <c r="P119" s="49">
        <v>0</v>
      </c>
      <c r="Q119" s="49">
        <v>0</v>
      </c>
      <c r="R119" s="46" t="s">
        <v>635</v>
      </c>
      <c r="S119" s="9">
        <f t="shared" si="7"/>
        <v>66.296296296296291</v>
      </c>
      <c r="T119" s="9">
        <f t="shared" si="8"/>
        <v>2.2222222222222219</v>
      </c>
      <c r="U119" s="9">
        <f t="shared" si="9"/>
        <v>20.083333333333332</v>
      </c>
    </row>
    <row r="120" spans="1:21" x14ac:dyDescent="0.25">
      <c r="A120" s="45" t="s">
        <v>718</v>
      </c>
      <c r="B120" s="46" t="s">
        <v>101</v>
      </c>
      <c r="C120" s="51">
        <v>4</v>
      </c>
      <c r="D120" s="55">
        <v>55</v>
      </c>
      <c r="E120" s="55">
        <v>47</v>
      </c>
      <c r="F120" s="55">
        <v>50</v>
      </c>
      <c r="G120" s="55">
        <v>44</v>
      </c>
      <c r="H120" s="55">
        <v>44</v>
      </c>
      <c r="I120" s="55">
        <v>42</v>
      </c>
      <c r="J120" s="55">
        <v>31</v>
      </c>
      <c r="K120" s="55">
        <v>27</v>
      </c>
      <c r="L120" s="55">
        <v>30</v>
      </c>
      <c r="M120" s="55">
        <v>0</v>
      </c>
      <c r="N120" s="55">
        <v>52</v>
      </c>
      <c r="O120" s="55">
        <v>33</v>
      </c>
      <c r="P120" s="55">
        <v>29</v>
      </c>
      <c r="Q120" s="55">
        <v>35</v>
      </c>
      <c r="R120" s="29" t="s">
        <v>745</v>
      </c>
      <c r="S120" s="9">
        <f t="shared" si="7"/>
        <v>44.25</v>
      </c>
      <c r="T120" s="9">
        <f t="shared" si="8"/>
        <v>0</v>
      </c>
      <c r="U120" s="9" t="str">
        <f t="shared" si="9"/>
        <v>n/a</v>
      </c>
    </row>
    <row r="121" spans="1:21" x14ac:dyDescent="0.25">
      <c r="A121" s="45" t="s">
        <v>636</v>
      </c>
      <c r="B121" s="46" t="s">
        <v>101</v>
      </c>
      <c r="C121" s="47">
        <v>4</v>
      </c>
      <c r="D121" s="49">
        <v>55</v>
      </c>
      <c r="E121" s="49">
        <v>70.5</v>
      </c>
      <c r="F121" s="49">
        <v>75</v>
      </c>
      <c r="G121" s="49">
        <v>66</v>
      </c>
      <c r="H121" s="49">
        <v>66</v>
      </c>
      <c r="I121" s="49">
        <v>63</v>
      </c>
      <c r="J121" s="49">
        <v>46.5</v>
      </c>
      <c r="K121" s="49">
        <v>40.5</v>
      </c>
      <c r="L121" s="49">
        <v>45</v>
      </c>
      <c r="M121" s="49">
        <v>0</v>
      </c>
      <c r="N121" s="49">
        <v>78</v>
      </c>
      <c r="O121" s="49">
        <v>49.5</v>
      </c>
      <c r="P121" s="49">
        <v>43.5</v>
      </c>
      <c r="Q121" s="49">
        <v>52.5</v>
      </c>
      <c r="R121" s="29" t="s">
        <v>745</v>
      </c>
      <c r="S121" s="9">
        <f t="shared" si="7"/>
        <v>66.375</v>
      </c>
      <c r="T121" s="9">
        <f t="shared" si="8"/>
        <v>0</v>
      </c>
      <c r="U121" s="9" t="str">
        <f t="shared" si="9"/>
        <v>n/a</v>
      </c>
    </row>
    <row r="122" spans="1:21" x14ac:dyDescent="0.25">
      <c r="A122" s="45" t="s">
        <v>719</v>
      </c>
      <c r="B122" s="46" t="s">
        <v>808</v>
      </c>
      <c r="C122" s="51">
        <v>1.2</v>
      </c>
      <c r="D122" s="55">
        <v>35</v>
      </c>
      <c r="E122" s="55">
        <v>41</v>
      </c>
      <c r="F122" s="55">
        <v>45</v>
      </c>
      <c r="G122" s="55">
        <v>39</v>
      </c>
      <c r="H122" s="55">
        <v>39</v>
      </c>
      <c r="I122" s="55">
        <v>21</v>
      </c>
      <c r="J122" s="55">
        <v>14</v>
      </c>
      <c r="K122" s="55">
        <v>22</v>
      </c>
      <c r="L122" s="55">
        <v>18</v>
      </c>
      <c r="M122" s="55">
        <v>0</v>
      </c>
      <c r="N122" s="55">
        <v>39</v>
      </c>
      <c r="O122" s="55">
        <v>17</v>
      </c>
      <c r="P122" s="55">
        <v>22</v>
      </c>
      <c r="Q122" s="55">
        <v>24</v>
      </c>
      <c r="R122" s="29" t="s">
        <v>745</v>
      </c>
      <c r="S122" s="9">
        <f t="shared" si="7"/>
        <v>96.666666666666671</v>
      </c>
      <c r="T122" s="9">
        <f t="shared" si="8"/>
        <v>0</v>
      </c>
      <c r="U122" s="9" t="str">
        <f t="shared" si="9"/>
        <v>n/a</v>
      </c>
    </row>
    <row r="123" spans="1:21" x14ac:dyDescent="0.25">
      <c r="A123" s="45" t="s">
        <v>637</v>
      </c>
      <c r="B123" s="46" t="s">
        <v>808</v>
      </c>
      <c r="C123" s="47">
        <v>1.2</v>
      </c>
      <c r="D123" s="49">
        <v>35</v>
      </c>
      <c r="E123" s="49">
        <v>61.5</v>
      </c>
      <c r="F123" s="49">
        <v>67.5</v>
      </c>
      <c r="G123" s="49">
        <v>58.5</v>
      </c>
      <c r="H123" s="49">
        <v>58.5</v>
      </c>
      <c r="I123" s="49">
        <v>31.5</v>
      </c>
      <c r="J123" s="49">
        <v>21</v>
      </c>
      <c r="K123" s="49">
        <v>33</v>
      </c>
      <c r="L123" s="49">
        <v>27</v>
      </c>
      <c r="M123" s="49">
        <v>0</v>
      </c>
      <c r="N123" s="49">
        <v>58.5</v>
      </c>
      <c r="O123" s="49">
        <v>25.5</v>
      </c>
      <c r="P123" s="49">
        <v>33</v>
      </c>
      <c r="Q123" s="49">
        <v>36</v>
      </c>
      <c r="R123" s="29" t="s">
        <v>745</v>
      </c>
      <c r="S123" s="9">
        <f t="shared" si="7"/>
        <v>145</v>
      </c>
      <c r="T123" s="9">
        <f t="shared" si="8"/>
        <v>0</v>
      </c>
      <c r="U123" s="9" t="str">
        <f t="shared" si="9"/>
        <v>n/a</v>
      </c>
    </row>
    <row r="124" spans="1:21" x14ac:dyDescent="0.25">
      <c r="A124" s="45" t="s">
        <v>720</v>
      </c>
      <c r="B124" s="46" t="s">
        <v>90</v>
      </c>
      <c r="C124" s="47">
        <v>9.4</v>
      </c>
      <c r="D124" s="49">
        <v>45</v>
      </c>
      <c r="E124" s="49">
        <v>84</v>
      </c>
      <c r="F124" s="49">
        <v>78</v>
      </c>
      <c r="G124" s="49">
        <v>90</v>
      </c>
      <c r="H124" s="49">
        <v>84</v>
      </c>
      <c r="I124" s="49">
        <v>12</v>
      </c>
      <c r="J124" s="49">
        <v>13</v>
      </c>
      <c r="K124" s="49">
        <v>10</v>
      </c>
      <c r="L124" s="49">
        <v>12</v>
      </c>
      <c r="M124" s="49">
        <v>18</v>
      </c>
      <c r="N124" s="49">
        <v>7</v>
      </c>
      <c r="O124" s="49">
        <v>21</v>
      </c>
      <c r="P124" s="49">
        <v>0</v>
      </c>
      <c r="Q124" s="49">
        <v>0</v>
      </c>
      <c r="R124" s="29" t="s">
        <v>749</v>
      </c>
      <c r="S124" s="9">
        <f t="shared" si="7"/>
        <v>13.936170212765957</v>
      </c>
      <c r="T124" s="9">
        <f t="shared" si="8"/>
        <v>1.9148936170212765</v>
      </c>
      <c r="U124" s="9">
        <f t="shared" si="9"/>
        <v>4.666666666666667</v>
      </c>
    </row>
    <row r="125" spans="1:21" x14ac:dyDescent="0.25">
      <c r="A125" s="45" t="s">
        <v>638</v>
      </c>
      <c r="B125" s="46" t="s">
        <v>90</v>
      </c>
      <c r="C125" s="47">
        <v>9.4</v>
      </c>
      <c r="D125" s="49">
        <v>45</v>
      </c>
      <c r="E125" s="49">
        <v>168</v>
      </c>
      <c r="F125" s="49">
        <v>156</v>
      </c>
      <c r="G125" s="49">
        <v>180</v>
      </c>
      <c r="H125" s="49">
        <v>168</v>
      </c>
      <c r="I125" s="49">
        <v>24</v>
      </c>
      <c r="J125" s="49">
        <v>26</v>
      </c>
      <c r="K125" s="49">
        <v>20</v>
      </c>
      <c r="L125" s="49">
        <v>24</v>
      </c>
      <c r="M125" s="49">
        <v>18</v>
      </c>
      <c r="N125" s="49">
        <v>14</v>
      </c>
      <c r="O125" s="49">
        <v>42</v>
      </c>
      <c r="P125" s="49">
        <v>0</v>
      </c>
      <c r="Q125" s="49">
        <v>0</v>
      </c>
      <c r="R125" s="29" t="s">
        <v>749</v>
      </c>
      <c r="S125" s="9">
        <f t="shared" si="7"/>
        <v>27.872340425531913</v>
      </c>
      <c r="T125" s="9">
        <f t="shared" si="8"/>
        <v>1.9148936170212765</v>
      </c>
      <c r="U125" s="9">
        <f t="shared" si="9"/>
        <v>9.3333333333333339</v>
      </c>
    </row>
    <row r="126" spans="1:21" x14ac:dyDescent="0.25">
      <c r="A126" s="45" t="s">
        <v>721</v>
      </c>
      <c r="B126" s="46" t="s">
        <v>90</v>
      </c>
      <c r="C126" s="47">
        <v>8.1999999999999993</v>
      </c>
      <c r="D126" s="49">
        <v>20</v>
      </c>
      <c r="E126" s="49">
        <v>91</v>
      </c>
      <c r="F126" s="49">
        <v>85</v>
      </c>
      <c r="G126" s="49">
        <v>94</v>
      </c>
      <c r="H126" s="49">
        <v>91</v>
      </c>
      <c r="I126" s="49">
        <v>10</v>
      </c>
      <c r="J126" s="49">
        <v>10</v>
      </c>
      <c r="K126" s="49">
        <v>8</v>
      </c>
      <c r="L126" s="49">
        <v>10</v>
      </c>
      <c r="M126" s="49">
        <v>16</v>
      </c>
      <c r="N126" s="49">
        <v>8</v>
      </c>
      <c r="O126" s="49">
        <v>17</v>
      </c>
      <c r="P126" s="49">
        <v>0</v>
      </c>
      <c r="Q126" s="49">
        <v>0</v>
      </c>
      <c r="R126" s="29" t="s">
        <v>745</v>
      </c>
      <c r="S126" s="9">
        <f t="shared" si="7"/>
        <v>15.731707317073171</v>
      </c>
      <c r="T126" s="9">
        <f t="shared" si="8"/>
        <v>1.9512195121951221</v>
      </c>
      <c r="U126" s="9">
        <f t="shared" si="9"/>
        <v>5.6875</v>
      </c>
    </row>
    <row r="127" spans="1:21" x14ac:dyDescent="0.25">
      <c r="A127" s="45" t="s">
        <v>639</v>
      </c>
      <c r="B127" s="46" t="s">
        <v>90</v>
      </c>
      <c r="C127" s="47">
        <v>8.1999999999999993</v>
      </c>
      <c r="D127" s="49">
        <v>20</v>
      </c>
      <c r="E127" s="49">
        <v>182</v>
      </c>
      <c r="F127" s="49">
        <v>170</v>
      </c>
      <c r="G127" s="49">
        <v>188</v>
      </c>
      <c r="H127" s="49">
        <v>182</v>
      </c>
      <c r="I127" s="49">
        <v>20</v>
      </c>
      <c r="J127" s="49">
        <v>20</v>
      </c>
      <c r="K127" s="49">
        <v>16</v>
      </c>
      <c r="L127" s="49">
        <v>20</v>
      </c>
      <c r="M127" s="49">
        <v>16</v>
      </c>
      <c r="N127" s="49">
        <v>16</v>
      </c>
      <c r="O127" s="49">
        <v>34</v>
      </c>
      <c r="P127" s="49">
        <v>0</v>
      </c>
      <c r="Q127" s="49">
        <v>0</v>
      </c>
      <c r="R127" s="29" t="s">
        <v>745</v>
      </c>
      <c r="S127" s="9">
        <f t="shared" si="7"/>
        <v>31.463414634146343</v>
      </c>
      <c r="T127" s="9">
        <f t="shared" si="8"/>
        <v>1.9512195121951221</v>
      </c>
      <c r="U127" s="9">
        <f t="shared" si="9"/>
        <v>11.375</v>
      </c>
    </row>
    <row r="128" spans="1:21" x14ac:dyDescent="0.25">
      <c r="A128" s="45" t="s">
        <v>722</v>
      </c>
      <c r="B128" s="46" t="s">
        <v>104</v>
      </c>
      <c r="C128" s="47">
        <v>3.5</v>
      </c>
      <c r="D128" s="49">
        <v>70</v>
      </c>
      <c r="E128" s="49">
        <v>38</v>
      </c>
      <c r="F128" s="49">
        <v>40</v>
      </c>
      <c r="G128" s="49">
        <v>38</v>
      </c>
      <c r="H128" s="49">
        <v>38</v>
      </c>
      <c r="I128" s="49">
        <v>13</v>
      </c>
      <c r="J128" s="49">
        <v>8</v>
      </c>
      <c r="K128" s="49">
        <v>16</v>
      </c>
      <c r="L128" s="49">
        <v>13</v>
      </c>
      <c r="M128" s="49">
        <v>0</v>
      </c>
      <c r="N128" s="49">
        <v>14</v>
      </c>
      <c r="O128" s="49">
        <v>12</v>
      </c>
      <c r="P128" s="49">
        <v>0</v>
      </c>
      <c r="Q128" s="49">
        <v>0</v>
      </c>
      <c r="R128" s="29" t="s">
        <v>745</v>
      </c>
      <c r="S128" s="9">
        <f t="shared" si="7"/>
        <v>25.142857142857142</v>
      </c>
      <c r="T128" s="9">
        <f t="shared" si="8"/>
        <v>0</v>
      </c>
      <c r="U128" s="9" t="str">
        <f t="shared" si="9"/>
        <v>n/a</v>
      </c>
    </row>
    <row r="129" spans="1:21" x14ac:dyDescent="0.25">
      <c r="A129" s="45" t="s">
        <v>640</v>
      </c>
      <c r="B129" s="46" t="s">
        <v>104</v>
      </c>
      <c r="C129" s="47">
        <v>3.5</v>
      </c>
      <c r="D129" s="49">
        <v>70</v>
      </c>
      <c r="E129" s="49">
        <v>57</v>
      </c>
      <c r="F129" s="49">
        <v>60</v>
      </c>
      <c r="G129" s="49">
        <v>57</v>
      </c>
      <c r="H129" s="49">
        <v>57</v>
      </c>
      <c r="I129" s="49">
        <v>19.5</v>
      </c>
      <c r="J129" s="49">
        <v>12</v>
      </c>
      <c r="K129" s="49">
        <v>24</v>
      </c>
      <c r="L129" s="49">
        <v>19.5</v>
      </c>
      <c r="M129" s="49">
        <v>0</v>
      </c>
      <c r="N129" s="49">
        <v>21</v>
      </c>
      <c r="O129" s="49">
        <v>18</v>
      </c>
      <c r="P129" s="49">
        <v>0</v>
      </c>
      <c r="Q129" s="49">
        <v>0</v>
      </c>
      <c r="R129" s="29" t="s">
        <v>745</v>
      </c>
      <c r="S129" s="9">
        <f t="shared" si="7"/>
        <v>37.714285714285715</v>
      </c>
      <c r="T129" s="9">
        <f t="shared" si="8"/>
        <v>0</v>
      </c>
      <c r="U129" s="9" t="str">
        <f t="shared" si="9"/>
        <v>n/a</v>
      </c>
    </row>
    <row r="130" spans="1:21" x14ac:dyDescent="0.25">
      <c r="A130" s="45" t="s">
        <v>723</v>
      </c>
      <c r="B130" s="46" t="s">
        <v>101</v>
      </c>
      <c r="C130" s="51">
        <v>2.6</v>
      </c>
      <c r="D130" s="55">
        <v>45</v>
      </c>
      <c r="E130" s="55">
        <v>17</v>
      </c>
      <c r="F130" s="55">
        <v>19</v>
      </c>
      <c r="G130" s="55">
        <v>16</v>
      </c>
      <c r="H130" s="55">
        <v>16</v>
      </c>
      <c r="I130" s="55">
        <v>8</v>
      </c>
      <c r="J130" s="55">
        <v>9</v>
      </c>
      <c r="K130" s="55">
        <v>11</v>
      </c>
      <c r="L130" s="55">
        <v>8</v>
      </c>
      <c r="M130" s="55">
        <v>0</v>
      </c>
      <c r="N130" s="55">
        <v>12</v>
      </c>
      <c r="O130" s="55">
        <v>10</v>
      </c>
      <c r="P130" s="55">
        <v>0</v>
      </c>
      <c r="Q130" s="55">
        <v>0</v>
      </c>
      <c r="R130" s="29" t="s">
        <v>745</v>
      </c>
      <c r="S130" s="9">
        <f t="shared" si="7"/>
        <v>20.384615384615383</v>
      </c>
      <c r="T130" s="9">
        <f t="shared" si="8"/>
        <v>0</v>
      </c>
      <c r="U130" s="9" t="str">
        <f t="shared" si="9"/>
        <v>n/a</v>
      </c>
    </row>
    <row r="131" spans="1:21" x14ac:dyDescent="0.25">
      <c r="A131" s="45" t="s">
        <v>641</v>
      </c>
      <c r="B131" s="46" t="s">
        <v>101</v>
      </c>
      <c r="C131" s="47">
        <v>2.6</v>
      </c>
      <c r="D131" s="49">
        <v>45</v>
      </c>
      <c r="E131" s="49">
        <v>34</v>
      </c>
      <c r="F131" s="49">
        <v>38</v>
      </c>
      <c r="G131" s="49">
        <v>32</v>
      </c>
      <c r="H131" s="49">
        <v>32</v>
      </c>
      <c r="I131" s="49">
        <v>16</v>
      </c>
      <c r="J131" s="49">
        <v>18</v>
      </c>
      <c r="K131" s="49">
        <v>22</v>
      </c>
      <c r="L131" s="49">
        <v>16</v>
      </c>
      <c r="M131" s="49">
        <v>0</v>
      </c>
      <c r="N131" s="49">
        <v>24</v>
      </c>
      <c r="O131" s="49">
        <v>20</v>
      </c>
      <c r="P131" s="49">
        <v>0</v>
      </c>
      <c r="Q131" s="49">
        <v>0</v>
      </c>
      <c r="R131" s="29" t="s">
        <v>745</v>
      </c>
      <c r="S131" s="9">
        <f t="shared" si="7"/>
        <v>40.769230769230766</v>
      </c>
      <c r="T131" s="9">
        <f t="shared" si="8"/>
        <v>0</v>
      </c>
      <c r="U131" s="9" t="str">
        <f t="shared" si="9"/>
        <v>n/a</v>
      </c>
    </row>
    <row r="132" spans="1:21" x14ac:dyDescent="0.25">
      <c r="A132" s="45" t="s">
        <v>724</v>
      </c>
      <c r="B132" s="46" t="s">
        <v>104</v>
      </c>
      <c r="C132" s="47">
        <v>4.8</v>
      </c>
      <c r="D132" s="49">
        <v>55</v>
      </c>
      <c r="E132" s="49">
        <v>68</v>
      </c>
      <c r="F132" s="49">
        <v>70</v>
      </c>
      <c r="G132" s="49">
        <v>70</v>
      </c>
      <c r="H132" s="49">
        <v>63</v>
      </c>
      <c r="I132" s="49">
        <v>28</v>
      </c>
      <c r="J132" s="49">
        <v>35</v>
      </c>
      <c r="K132" s="49">
        <v>26</v>
      </c>
      <c r="L132" s="49">
        <v>32</v>
      </c>
      <c r="M132" s="49">
        <v>0</v>
      </c>
      <c r="N132" s="49">
        <v>11</v>
      </c>
      <c r="O132" s="49">
        <v>9</v>
      </c>
      <c r="P132" s="49">
        <v>22</v>
      </c>
      <c r="Q132" s="49">
        <v>29</v>
      </c>
      <c r="R132" s="29" t="s">
        <v>745</v>
      </c>
      <c r="S132" s="9">
        <f t="shared" ref="S132:S177" si="10">(E132+I132+J132+K132+L132)/C132</f>
        <v>39.375</v>
      </c>
      <c r="T132" s="9">
        <f t="shared" si="8"/>
        <v>0</v>
      </c>
      <c r="U132" s="9" t="str">
        <f t="shared" si="9"/>
        <v>n/a</v>
      </c>
    </row>
    <row r="133" spans="1:21" x14ac:dyDescent="0.25">
      <c r="A133" s="45" t="s">
        <v>642</v>
      </c>
      <c r="B133" s="46" t="s">
        <v>104</v>
      </c>
      <c r="C133" s="47">
        <v>4.8</v>
      </c>
      <c r="D133" s="49">
        <v>55</v>
      </c>
      <c r="E133" s="49">
        <v>102</v>
      </c>
      <c r="F133" s="49">
        <v>105</v>
      </c>
      <c r="G133" s="49">
        <v>105</v>
      </c>
      <c r="H133" s="49">
        <v>94.5</v>
      </c>
      <c r="I133" s="49">
        <v>42</v>
      </c>
      <c r="J133" s="49">
        <v>52.5</v>
      </c>
      <c r="K133" s="49">
        <v>39</v>
      </c>
      <c r="L133" s="49">
        <v>48</v>
      </c>
      <c r="M133" s="49">
        <v>0</v>
      </c>
      <c r="N133" s="49">
        <v>16.5</v>
      </c>
      <c r="O133" s="49">
        <v>13.5</v>
      </c>
      <c r="P133" s="49">
        <v>33</v>
      </c>
      <c r="Q133" s="49">
        <v>43.5</v>
      </c>
      <c r="R133" s="29" t="s">
        <v>745</v>
      </c>
      <c r="S133" s="9">
        <f t="shared" si="10"/>
        <v>59.0625</v>
      </c>
      <c r="T133" s="9">
        <f t="shared" si="8"/>
        <v>0</v>
      </c>
      <c r="U133" s="9" t="str">
        <f t="shared" si="9"/>
        <v>n/a</v>
      </c>
    </row>
    <row r="134" spans="1:21" x14ac:dyDescent="0.25">
      <c r="A134" s="45" t="s">
        <v>725</v>
      </c>
      <c r="B134" s="46" t="s">
        <v>101</v>
      </c>
      <c r="C134" s="47">
        <v>1.9</v>
      </c>
      <c r="D134" s="49">
        <v>50</v>
      </c>
      <c r="E134" s="49">
        <v>36</v>
      </c>
      <c r="F134" s="49">
        <v>37</v>
      </c>
      <c r="G134" s="49">
        <v>35</v>
      </c>
      <c r="H134" s="49"/>
      <c r="I134" s="49">
        <v>22</v>
      </c>
      <c r="J134" s="49">
        <v>22</v>
      </c>
      <c r="K134" s="49">
        <v>31</v>
      </c>
      <c r="L134" s="49">
        <v>25</v>
      </c>
      <c r="M134" s="49">
        <v>0</v>
      </c>
      <c r="N134" s="49">
        <v>15</v>
      </c>
      <c r="O134" s="49">
        <v>14</v>
      </c>
      <c r="P134" s="49">
        <v>18</v>
      </c>
      <c r="Q134" s="49">
        <v>18</v>
      </c>
      <c r="R134" s="29" t="s">
        <v>745</v>
      </c>
      <c r="S134" s="9">
        <f t="shared" si="10"/>
        <v>71.578947368421055</v>
      </c>
      <c r="T134" s="9">
        <f t="shared" ref="T134:T177" si="11">M134/C134</f>
        <v>0</v>
      </c>
      <c r="U134" s="9" t="str">
        <f t="shared" ref="U134:U177" si="12">IFERROR(E134/M134,"n/a")</f>
        <v>n/a</v>
      </c>
    </row>
    <row r="135" spans="1:21" x14ac:dyDescent="0.25">
      <c r="A135" s="45" t="s">
        <v>643</v>
      </c>
      <c r="B135" s="46" t="s">
        <v>101</v>
      </c>
      <c r="C135" s="47">
        <v>1.9</v>
      </c>
      <c r="D135" s="49">
        <v>50</v>
      </c>
      <c r="E135" s="49">
        <v>72</v>
      </c>
      <c r="F135" s="49">
        <v>74</v>
      </c>
      <c r="G135" s="49">
        <v>70</v>
      </c>
      <c r="H135" s="49">
        <v>0</v>
      </c>
      <c r="I135" s="49">
        <v>44</v>
      </c>
      <c r="J135" s="49">
        <v>44</v>
      </c>
      <c r="K135" s="49">
        <v>62</v>
      </c>
      <c r="L135" s="49">
        <v>50</v>
      </c>
      <c r="M135" s="49">
        <v>0</v>
      </c>
      <c r="N135" s="49">
        <v>30</v>
      </c>
      <c r="O135" s="49">
        <v>28</v>
      </c>
      <c r="P135" s="49">
        <v>36</v>
      </c>
      <c r="Q135" s="49">
        <v>36</v>
      </c>
      <c r="R135" s="29" t="s">
        <v>745</v>
      </c>
      <c r="S135" s="9">
        <f t="shared" si="10"/>
        <v>143.15789473684211</v>
      </c>
      <c r="T135" s="9">
        <f t="shared" si="11"/>
        <v>0</v>
      </c>
      <c r="U135" s="9" t="str">
        <f t="shared" si="12"/>
        <v>n/a</v>
      </c>
    </row>
    <row r="136" spans="1:21" x14ac:dyDescent="0.25">
      <c r="A136" s="45" t="s">
        <v>726</v>
      </c>
      <c r="B136" s="46" t="s">
        <v>808</v>
      </c>
      <c r="C136" s="47">
        <v>1</v>
      </c>
      <c r="D136" s="49">
        <v>25</v>
      </c>
      <c r="E136" s="49">
        <v>5</v>
      </c>
      <c r="F136" s="49">
        <v>6</v>
      </c>
      <c r="G136" s="49">
        <v>5</v>
      </c>
      <c r="H136" s="49">
        <v>5</v>
      </c>
      <c r="I136" s="49">
        <v>5</v>
      </c>
      <c r="J136" s="49">
        <v>5</v>
      </c>
      <c r="K136" s="49">
        <v>7</v>
      </c>
      <c r="L136" s="49">
        <v>6</v>
      </c>
      <c r="M136" s="49">
        <v>0</v>
      </c>
      <c r="N136" s="49">
        <v>6</v>
      </c>
      <c r="O136" s="49">
        <v>4</v>
      </c>
      <c r="P136" s="49">
        <v>0</v>
      </c>
      <c r="Q136" s="49">
        <v>0</v>
      </c>
      <c r="R136" s="29" t="s">
        <v>745</v>
      </c>
      <c r="S136" s="9">
        <f t="shared" si="10"/>
        <v>28</v>
      </c>
      <c r="T136" s="9">
        <f t="shared" si="11"/>
        <v>0</v>
      </c>
      <c r="U136" s="9" t="str">
        <f t="shared" si="12"/>
        <v>n/a</v>
      </c>
    </row>
    <row r="137" spans="1:21" x14ac:dyDescent="0.25">
      <c r="A137" s="45" t="s">
        <v>644</v>
      </c>
      <c r="B137" s="46" t="s">
        <v>808</v>
      </c>
      <c r="C137" s="47">
        <v>1</v>
      </c>
      <c r="D137" s="49">
        <v>25</v>
      </c>
      <c r="E137" s="49">
        <v>10</v>
      </c>
      <c r="F137" s="49">
        <v>12</v>
      </c>
      <c r="G137" s="49">
        <v>10</v>
      </c>
      <c r="H137" s="49">
        <v>10</v>
      </c>
      <c r="I137" s="49">
        <v>10</v>
      </c>
      <c r="J137" s="49">
        <v>10</v>
      </c>
      <c r="K137" s="49">
        <v>14</v>
      </c>
      <c r="L137" s="49">
        <v>12</v>
      </c>
      <c r="M137" s="49">
        <v>0</v>
      </c>
      <c r="N137" s="49">
        <v>12</v>
      </c>
      <c r="O137" s="49">
        <v>8</v>
      </c>
      <c r="P137" s="49">
        <v>0</v>
      </c>
      <c r="Q137" s="49">
        <v>0</v>
      </c>
      <c r="R137" s="29" t="s">
        <v>745</v>
      </c>
      <c r="S137" s="9">
        <f t="shared" si="10"/>
        <v>56</v>
      </c>
      <c r="T137" s="9">
        <f t="shared" si="11"/>
        <v>0</v>
      </c>
      <c r="U137" s="9" t="str">
        <f t="shared" si="12"/>
        <v>n/a</v>
      </c>
    </row>
    <row r="138" spans="1:21" x14ac:dyDescent="0.25">
      <c r="A138" s="45" t="s">
        <v>727</v>
      </c>
      <c r="B138" s="46" t="s">
        <v>90</v>
      </c>
      <c r="C138" s="47">
        <v>5.3</v>
      </c>
      <c r="D138" s="49">
        <v>70</v>
      </c>
      <c r="E138" s="49">
        <v>45</v>
      </c>
      <c r="F138" s="49">
        <v>43</v>
      </c>
      <c r="G138" s="49">
        <v>47</v>
      </c>
      <c r="H138" s="49">
        <v>46</v>
      </c>
      <c r="I138" s="49">
        <v>14</v>
      </c>
      <c r="J138" s="49">
        <v>14</v>
      </c>
      <c r="K138" s="49">
        <v>10</v>
      </c>
      <c r="L138" s="49">
        <v>14</v>
      </c>
      <c r="M138" s="49">
        <v>8</v>
      </c>
      <c r="N138" s="49">
        <v>12</v>
      </c>
      <c r="O138" s="49">
        <v>14</v>
      </c>
      <c r="P138" s="49">
        <v>0</v>
      </c>
      <c r="Q138" s="49">
        <v>0</v>
      </c>
      <c r="R138" s="29" t="s">
        <v>745</v>
      </c>
      <c r="S138" s="9">
        <f t="shared" si="10"/>
        <v>18.30188679245283</v>
      </c>
      <c r="T138" s="9">
        <f t="shared" si="11"/>
        <v>1.5094339622641511</v>
      </c>
      <c r="U138" s="9">
        <f t="shared" si="12"/>
        <v>5.625</v>
      </c>
    </row>
    <row r="139" spans="1:21" x14ac:dyDescent="0.25">
      <c r="A139" s="45" t="s">
        <v>645</v>
      </c>
      <c r="B139" s="46" t="s">
        <v>90</v>
      </c>
      <c r="C139" s="47">
        <v>5.3</v>
      </c>
      <c r="D139" s="49">
        <v>70</v>
      </c>
      <c r="E139" s="49">
        <v>90</v>
      </c>
      <c r="F139" s="49">
        <v>86</v>
      </c>
      <c r="G139" s="49">
        <v>94</v>
      </c>
      <c r="H139" s="49">
        <v>92</v>
      </c>
      <c r="I139" s="49">
        <v>28</v>
      </c>
      <c r="J139" s="49">
        <v>28</v>
      </c>
      <c r="K139" s="49">
        <v>20</v>
      </c>
      <c r="L139" s="49">
        <v>28</v>
      </c>
      <c r="M139" s="49">
        <v>8</v>
      </c>
      <c r="N139" s="49">
        <v>24</v>
      </c>
      <c r="O139" s="49">
        <v>28</v>
      </c>
      <c r="P139" s="49">
        <v>0</v>
      </c>
      <c r="Q139" s="49">
        <v>0</v>
      </c>
      <c r="R139" s="29" t="s">
        <v>745</v>
      </c>
      <c r="S139" s="9">
        <f t="shared" si="10"/>
        <v>36.60377358490566</v>
      </c>
      <c r="T139" s="9">
        <f t="shared" si="11"/>
        <v>1.5094339622641511</v>
      </c>
      <c r="U139" s="9">
        <f t="shared" si="12"/>
        <v>11.25</v>
      </c>
    </row>
    <row r="140" spans="1:21" x14ac:dyDescent="0.25">
      <c r="A140" s="45" t="s">
        <v>728</v>
      </c>
      <c r="B140" s="46" t="s">
        <v>90</v>
      </c>
      <c r="C140" s="51">
        <v>6.1</v>
      </c>
      <c r="D140" s="55">
        <v>75</v>
      </c>
      <c r="E140" s="55">
        <v>55</v>
      </c>
      <c r="F140" s="55">
        <v>48</v>
      </c>
      <c r="G140" s="55">
        <v>61</v>
      </c>
      <c r="H140" s="55">
        <v>57</v>
      </c>
      <c r="I140" s="55">
        <v>12</v>
      </c>
      <c r="J140" s="55">
        <v>16</v>
      </c>
      <c r="K140" s="55">
        <v>9</v>
      </c>
      <c r="L140" s="55">
        <v>12</v>
      </c>
      <c r="M140" s="55">
        <v>10</v>
      </c>
      <c r="N140" s="55">
        <v>7</v>
      </c>
      <c r="O140" s="55">
        <v>16</v>
      </c>
      <c r="P140" s="55">
        <v>0</v>
      </c>
      <c r="Q140" s="55">
        <v>0</v>
      </c>
      <c r="R140" s="29" t="s">
        <v>745</v>
      </c>
      <c r="S140" s="9">
        <f t="shared" si="10"/>
        <v>17.049180327868854</v>
      </c>
      <c r="T140" s="9">
        <f t="shared" si="11"/>
        <v>1.639344262295082</v>
      </c>
      <c r="U140" s="9">
        <f t="shared" si="12"/>
        <v>5.5</v>
      </c>
    </row>
    <row r="141" spans="1:21" x14ac:dyDescent="0.25">
      <c r="A141" s="45" t="s">
        <v>646</v>
      </c>
      <c r="B141" s="46" t="s">
        <v>90</v>
      </c>
      <c r="C141" s="47">
        <v>6.1</v>
      </c>
      <c r="D141" s="49">
        <v>75</v>
      </c>
      <c r="E141" s="49">
        <v>110</v>
      </c>
      <c r="F141" s="49">
        <v>96</v>
      </c>
      <c r="G141" s="49">
        <v>122</v>
      </c>
      <c r="H141" s="49">
        <v>114</v>
      </c>
      <c r="I141" s="49">
        <v>24</v>
      </c>
      <c r="J141" s="49">
        <v>32</v>
      </c>
      <c r="K141" s="49">
        <v>18</v>
      </c>
      <c r="L141" s="49">
        <v>24</v>
      </c>
      <c r="M141" s="49">
        <v>10</v>
      </c>
      <c r="N141" s="49">
        <v>14</v>
      </c>
      <c r="O141" s="49">
        <v>32</v>
      </c>
      <c r="P141" s="49">
        <v>0</v>
      </c>
      <c r="Q141" s="49">
        <v>0</v>
      </c>
      <c r="R141" s="29" t="s">
        <v>745</v>
      </c>
      <c r="S141" s="9">
        <f t="shared" si="10"/>
        <v>34.098360655737707</v>
      </c>
      <c r="T141" s="9">
        <f t="shared" si="11"/>
        <v>1.639344262295082</v>
      </c>
      <c r="U141" s="9">
        <f t="shared" si="12"/>
        <v>11</v>
      </c>
    </row>
    <row r="142" spans="1:21" x14ac:dyDescent="0.25">
      <c r="A142" s="45" t="s">
        <v>729</v>
      </c>
      <c r="B142" s="46" t="s">
        <v>90</v>
      </c>
      <c r="C142" s="51">
        <v>6.2</v>
      </c>
      <c r="D142" s="55">
        <v>105</v>
      </c>
      <c r="E142" s="55">
        <v>82</v>
      </c>
      <c r="F142" s="55">
        <v>75</v>
      </c>
      <c r="G142" s="55">
        <v>88</v>
      </c>
      <c r="H142" s="55">
        <v>84</v>
      </c>
      <c r="I142" s="55">
        <v>19</v>
      </c>
      <c r="J142" s="55">
        <v>22</v>
      </c>
      <c r="K142" s="55">
        <v>13</v>
      </c>
      <c r="L142" s="55">
        <v>19</v>
      </c>
      <c r="M142" s="55">
        <v>12</v>
      </c>
      <c r="N142" s="55">
        <v>12</v>
      </c>
      <c r="O142" s="55">
        <v>26</v>
      </c>
      <c r="P142" s="55">
        <v>34</v>
      </c>
      <c r="Q142" s="55">
        <v>0</v>
      </c>
      <c r="R142" s="29" t="s">
        <v>745</v>
      </c>
      <c r="S142" s="9">
        <f t="shared" si="10"/>
        <v>25</v>
      </c>
      <c r="T142" s="9">
        <f t="shared" si="11"/>
        <v>1.9354838709677418</v>
      </c>
      <c r="U142" s="9">
        <f t="shared" si="12"/>
        <v>6.833333333333333</v>
      </c>
    </row>
    <row r="143" spans="1:21" x14ac:dyDescent="0.25">
      <c r="A143" s="45" t="s">
        <v>647</v>
      </c>
      <c r="B143" s="46" t="s">
        <v>90</v>
      </c>
      <c r="C143" s="47">
        <v>6.2</v>
      </c>
      <c r="D143" s="49">
        <v>105</v>
      </c>
      <c r="E143" s="49">
        <v>123</v>
      </c>
      <c r="F143" s="49">
        <v>112.5</v>
      </c>
      <c r="G143" s="49">
        <v>132</v>
      </c>
      <c r="H143" s="49">
        <v>126</v>
      </c>
      <c r="I143" s="49">
        <v>28.5</v>
      </c>
      <c r="J143" s="49">
        <v>33</v>
      </c>
      <c r="K143" s="49">
        <v>19.5</v>
      </c>
      <c r="L143" s="49">
        <v>28.5</v>
      </c>
      <c r="M143" s="49">
        <v>12</v>
      </c>
      <c r="N143" s="49">
        <v>18</v>
      </c>
      <c r="O143" s="49">
        <v>39</v>
      </c>
      <c r="P143" s="49">
        <v>51</v>
      </c>
      <c r="Q143" s="49">
        <v>0</v>
      </c>
      <c r="R143" s="29" t="s">
        <v>745</v>
      </c>
      <c r="S143" s="9">
        <f t="shared" si="10"/>
        <v>37.5</v>
      </c>
      <c r="T143" s="9">
        <f t="shared" si="11"/>
        <v>1.9354838709677418</v>
      </c>
      <c r="U143" s="9">
        <f t="shared" si="12"/>
        <v>10.25</v>
      </c>
    </row>
    <row r="144" spans="1:21" x14ac:dyDescent="0.25">
      <c r="A144" s="45" t="s">
        <v>730</v>
      </c>
      <c r="B144" s="46" t="s">
        <v>90</v>
      </c>
      <c r="C144" s="51">
        <v>9.8000000000000007</v>
      </c>
      <c r="D144" s="55">
        <v>40</v>
      </c>
      <c r="E144" s="55">
        <v>96</v>
      </c>
      <c r="F144" s="55">
        <v>90</v>
      </c>
      <c r="G144" s="55">
        <v>103</v>
      </c>
      <c r="H144" s="55">
        <v>96</v>
      </c>
      <c r="I144" s="55">
        <v>13</v>
      </c>
      <c r="J144" s="55">
        <v>14</v>
      </c>
      <c r="K144" s="55">
        <v>8</v>
      </c>
      <c r="L144" s="55">
        <v>13</v>
      </c>
      <c r="M144" s="55">
        <v>17</v>
      </c>
      <c r="N144" s="55">
        <v>16</v>
      </c>
      <c r="O144" s="55">
        <v>18</v>
      </c>
      <c r="P144" s="55">
        <v>0</v>
      </c>
      <c r="Q144" s="55">
        <v>0</v>
      </c>
      <c r="R144" s="29" t="s">
        <v>745</v>
      </c>
      <c r="S144" s="9">
        <f t="shared" si="10"/>
        <v>14.693877551020407</v>
      </c>
      <c r="T144" s="9">
        <f t="shared" si="11"/>
        <v>1.7346938775510203</v>
      </c>
      <c r="U144" s="9">
        <f t="shared" si="12"/>
        <v>5.6470588235294121</v>
      </c>
    </row>
    <row r="145" spans="1:21" x14ac:dyDescent="0.25">
      <c r="A145" s="45" t="s">
        <v>648</v>
      </c>
      <c r="B145" s="46" t="s">
        <v>90</v>
      </c>
      <c r="C145" s="47">
        <v>9.8000000000000007</v>
      </c>
      <c r="D145" s="49">
        <v>40</v>
      </c>
      <c r="E145" s="49">
        <v>192</v>
      </c>
      <c r="F145" s="49">
        <v>180</v>
      </c>
      <c r="G145" s="49">
        <v>206</v>
      </c>
      <c r="H145" s="49">
        <v>192</v>
      </c>
      <c r="I145" s="49">
        <v>26</v>
      </c>
      <c r="J145" s="49">
        <v>28</v>
      </c>
      <c r="K145" s="49">
        <v>16</v>
      </c>
      <c r="L145" s="49">
        <v>26</v>
      </c>
      <c r="M145" s="49">
        <v>17</v>
      </c>
      <c r="N145" s="49">
        <v>32</v>
      </c>
      <c r="O145" s="49">
        <v>36</v>
      </c>
      <c r="P145" s="49">
        <v>0</v>
      </c>
      <c r="Q145" s="49">
        <v>0</v>
      </c>
      <c r="R145" s="29" t="s">
        <v>745</v>
      </c>
      <c r="S145" s="9">
        <f t="shared" si="10"/>
        <v>29.387755102040813</v>
      </c>
      <c r="T145" s="9">
        <f t="shared" si="11"/>
        <v>1.7346938775510203</v>
      </c>
      <c r="U145" s="9">
        <f t="shared" si="12"/>
        <v>11.294117647058824</v>
      </c>
    </row>
    <row r="146" spans="1:21" x14ac:dyDescent="0.25">
      <c r="A146" s="45" t="s">
        <v>731</v>
      </c>
      <c r="B146" s="46" t="s">
        <v>101</v>
      </c>
      <c r="C146" s="51">
        <v>2</v>
      </c>
      <c r="D146" s="55">
        <v>55</v>
      </c>
      <c r="E146" s="55">
        <v>52</v>
      </c>
      <c r="F146" s="55">
        <v>55</v>
      </c>
      <c r="G146" s="55">
        <v>49</v>
      </c>
      <c r="H146" s="55">
        <v>49</v>
      </c>
      <c r="I146" s="55">
        <v>38</v>
      </c>
      <c r="J146" s="55">
        <v>38</v>
      </c>
      <c r="K146" s="55">
        <v>47</v>
      </c>
      <c r="L146" s="55">
        <v>38</v>
      </c>
      <c r="M146" s="55">
        <v>0</v>
      </c>
      <c r="N146" s="55">
        <v>23</v>
      </c>
      <c r="O146" s="55">
        <v>20</v>
      </c>
      <c r="P146" s="55">
        <v>44</v>
      </c>
      <c r="Q146" s="55">
        <v>41</v>
      </c>
      <c r="R146" s="29" t="s">
        <v>745</v>
      </c>
      <c r="S146" s="9">
        <f t="shared" si="10"/>
        <v>106.5</v>
      </c>
      <c r="T146" s="9">
        <f t="shared" si="11"/>
        <v>0</v>
      </c>
      <c r="U146" s="9" t="str">
        <f t="shared" si="12"/>
        <v>n/a</v>
      </c>
    </row>
    <row r="147" spans="1:21" x14ac:dyDescent="0.25">
      <c r="A147" s="45" t="s">
        <v>649</v>
      </c>
      <c r="B147" s="46" t="s">
        <v>101</v>
      </c>
      <c r="C147" s="47">
        <v>2</v>
      </c>
      <c r="D147" s="49">
        <v>55</v>
      </c>
      <c r="E147" s="49">
        <v>78</v>
      </c>
      <c r="F147" s="49">
        <v>82.5</v>
      </c>
      <c r="G147" s="49">
        <v>73.5</v>
      </c>
      <c r="H147" s="49">
        <v>73.5</v>
      </c>
      <c r="I147" s="49">
        <v>57</v>
      </c>
      <c r="J147" s="49">
        <v>57</v>
      </c>
      <c r="K147" s="49">
        <v>70.5</v>
      </c>
      <c r="L147" s="49">
        <v>57</v>
      </c>
      <c r="M147" s="49">
        <v>0</v>
      </c>
      <c r="N147" s="49">
        <v>34.5</v>
      </c>
      <c r="O147" s="49">
        <v>30</v>
      </c>
      <c r="P147" s="49">
        <v>66</v>
      </c>
      <c r="Q147" s="49">
        <v>61.5</v>
      </c>
      <c r="R147" s="29" t="s">
        <v>745</v>
      </c>
      <c r="S147" s="9">
        <f t="shared" si="10"/>
        <v>159.75</v>
      </c>
      <c r="T147" s="9">
        <f t="shared" si="11"/>
        <v>0</v>
      </c>
      <c r="U147" s="9" t="str">
        <f t="shared" si="12"/>
        <v>n/a</v>
      </c>
    </row>
    <row r="148" spans="1:21" x14ac:dyDescent="0.25">
      <c r="A148" s="45" t="s">
        <v>25</v>
      </c>
      <c r="B148" s="46" t="s">
        <v>808</v>
      </c>
      <c r="C148" s="47">
        <v>1.6</v>
      </c>
      <c r="D148" s="49">
        <v>60</v>
      </c>
      <c r="E148" s="49">
        <v>30</v>
      </c>
      <c r="F148" s="49">
        <v>34</v>
      </c>
      <c r="G148" s="49">
        <v>27</v>
      </c>
      <c r="H148" s="49">
        <v>27</v>
      </c>
      <c r="I148" s="49">
        <v>16</v>
      </c>
      <c r="J148" s="49">
        <v>18</v>
      </c>
      <c r="K148" s="49">
        <v>17</v>
      </c>
      <c r="L148" s="49">
        <v>21</v>
      </c>
      <c r="M148" s="49">
        <v>0</v>
      </c>
      <c r="N148" s="49">
        <v>24</v>
      </c>
      <c r="O148" s="49">
        <v>18</v>
      </c>
      <c r="P148" s="49">
        <v>15</v>
      </c>
      <c r="Q148" s="49">
        <v>0</v>
      </c>
      <c r="R148" s="29" t="s">
        <v>745</v>
      </c>
      <c r="S148" s="9">
        <f t="shared" si="10"/>
        <v>63.75</v>
      </c>
      <c r="T148" s="9">
        <f t="shared" si="11"/>
        <v>0</v>
      </c>
      <c r="U148" s="9" t="str">
        <f t="shared" si="12"/>
        <v>n/a</v>
      </c>
    </row>
    <row r="149" spans="1:21" x14ac:dyDescent="0.25">
      <c r="A149" s="45" t="s">
        <v>650</v>
      </c>
      <c r="B149" s="46" t="s">
        <v>808</v>
      </c>
      <c r="C149" s="47">
        <v>1.6</v>
      </c>
      <c r="D149" s="49">
        <v>60</v>
      </c>
      <c r="E149" s="49">
        <v>60</v>
      </c>
      <c r="F149" s="49">
        <v>68</v>
      </c>
      <c r="G149" s="49">
        <v>54</v>
      </c>
      <c r="H149" s="49">
        <v>54</v>
      </c>
      <c r="I149" s="49">
        <v>32</v>
      </c>
      <c r="J149" s="49">
        <v>36</v>
      </c>
      <c r="K149" s="49">
        <v>34</v>
      </c>
      <c r="L149" s="49">
        <v>42</v>
      </c>
      <c r="M149" s="49">
        <v>0</v>
      </c>
      <c r="N149" s="49">
        <v>48</v>
      </c>
      <c r="O149" s="49">
        <v>36</v>
      </c>
      <c r="P149" s="49">
        <v>30</v>
      </c>
      <c r="Q149" s="49">
        <v>0</v>
      </c>
      <c r="R149" s="29" t="s">
        <v>745</v>
      </c>
      <c r="S149" s="9">
        <f t="shared" si="10"/>
        <v>127.5</v>
      </c>
      <c r="T149" s="9">
        <f t="shared" si="11"/>
        <v>0</v>
      </c>
      <c r="U149" s="9" t="str">
        <f t="shared" si="12"/>
        <v>n/a</v>
      </c>
    </row>
    <row r="150" spans="1:21" x14ac:dyDescent="0.25">
      <c r="A150" s="45" t="s">
        <v>732</v>
      </c>
      <c r="B150" s="46" t="s">
        <v>90</v>
      </c>
      <c r="C150" s="47">
        <v>10.4</v>
      </c>
      <c r="D150" s="49">
        <v>160</v>
      </c>
      <c r="E150" s="49">
        <v>149</v>
      </c>
      <c r="F150" s="49">
        <v>135</v>
      </c>
      <c r="G150" s="49">
        <v>164</v>
      </c>
      <c r="H150" s="49">
        <v>149</v>
      </c>
      <c r="I150" s="49">
        <v>21</v>
      </c>
      <c r="J150" s="49">
        <v>39</v>
      </c>
      <c r="K150" s="49">
        <v>20</v>
      </c>
      <c r="L150" s="49">
        <v>21</v>
      </c>
      <c r="M150" s="49">
        <v>23</v>
      </c>
      <c r="N150" s="49">
        <v>14</v>
      </c>
      <c r="O150" s="49">
        <v>32</v>
      </c>
      <c r="P150" s="49">
        <v>21</v>
      </c>
      <c r="Q150" s="49">
        <v>21</v>
      </c>
      <c r="R150" s="29" t="s">
        <v>745</v>
      </c>
      <c r="S150" s="9">
        <f t="shared" si="10"/>
        <v>24.038461538461537</v>
      </c>
      <c r="T150" s="9">
        <f t="shared" si="11"/>
        <v>2.2115384615384617</v>
      </c>
      <c r="U150" s="9">
        <f t="shared" si="12"/>
        <v>6.4782608695652177</v>
      </c>
    </row>
    <row r="151" spans="1:21" x14ac:dyDescent="0.25">
      <c r="A151" s="45" t="s">
        <v>651</v>
      </c>
      <c r="B151" s="46" t="s">
        <v>90</v>
      </c>
      <c r="C151" s="47">
        <v>10.4</v>
      </c>
      <c r="D151" s="49">
        <v>160</v>
      </c>
      <c r="E151" s="49">
        <v>223.5</v>
      </c>
      <c r="F151" s="49">
        <v>202.5</v>
      </c>
      <c r="G151" s="49">
        <v>246</v>
      </c>
      <c r="H151" s="49">
        <v>223.5</v>
      </c>
      <c r="I151" s="49">
        <v>31.5</v>
      </c>
      <c r="J151" s="49">
        <v>58.5</v>
      </c>
      <c r="K151" s="49">
        <v>30</v>
      </c>
      <c r="L151" s="49">
        <v>31.5</v>
      </c>
      <c r="M151" s="49">
        <v>23</v>
      </c>
      <c r="N151" s="49">
        <v>21</v>
      </c>
      <c r="O151" s="49">
        <v>48</v>
      </c>
      <c r="P151" s="49">
        <v>31.5</v>
      </c>
      <c r="Q151" s="49">
        <v>31.5</v>
      </c>
      <c r="R151" s="29" t="s">
        <v>745</v>
      </c>
      <c r="S151" s="9">
        <f t="shared" si="10"/>
        <v>36.057692307692307</v>
      </c>
      <c r="T151" s="9">
        <f t="shared" si="11"/>
        <v>2.2115384615384617</v>
      </c>
      <c r="U151" s="9">
        <f t="shared" si="12"/>
        <v>9.7173913043478262</v>
      </c>
    </row>
    <row r="152" spans="1:21" x14ac:dyDescent="0.25">
      <c r="A152" s="45" t="s">
        <v>31</v>
      </c>
      <c r="B152" s="46" t="s">
        <v>90</v>
      </c>
      <c r="C152" s="47">
        <v>8.3000000000000007</v>
      </c>
      <c r="D152" s="49">
        <v>100</v>
      </c>
      <c r="E152" s="49">
        <v>95</v>
      </c>
      <c r="F152" s="49">
        <v>91</v>
      </c>
      <c r="G152" s="49">
        <v>101</v>
      </c>
      <c r="H152" s="49">
        <v>95</v>
      </c>
      <c r="I152" s="49">
        <v>14</v>
      </c>
      <c r="J152" s="49">
        <v>15</v>
      </c>
      <c r="K152" s="49">
        <v>11</v>
      </c>
      <c r="L152" s="49">
        <v>14</v>
      </c>
      <c r="M152" s="49">
        <v>16</v>
      </c>
      <c r="N152" s="49">
        <v>13</v>
      </c>
      <c r="O152" s="49">
        <v>21</v>
      </c>
      <c r="P152" s="49">
        <v>0</v>
      </c>
      <c r="Q152" s="49">
        <v>0</v>
      </c>
      <c r="R152" s="29" t="s">
        <v>745</v>
      </c>
      <c r="S152" s="9">
        <f t="shared" si="10"/>
        <v>17.951807228915662</v>
      </c>
      <c r="T152" s="9">
        <f t="shared" si="11"/>
        <v>1.9277108433734937</v>
      </c>
      <c r="U152" s="9">
        <f t="shared" si="12"/>
        <v>5.9375</v>
      </c>
    </row>
    <row r="153" spans="1:21" x14ac:dyDescent="0.25">
      <c r="A153" s="45" t="s">
        <v>57</v>
      </c>
      <c r="B153" s="46" t="s">
        <v>90</v>
      </c>
      <c r="C153" s="47">
        <v>8.3000000000000007</v>
      </c>
      <c r="D153" s="49">
        <v>100</v>
      </c>
      <c r="E153" s="49">
        <v>190</v>
      </c>
      <c r="F153" s="49">
        <v>182</v>
      </c>
      <c r="G153" s="49">
        <v>202</v>
      </c>
      <c r="H153" s="49">
        <v>190</v>
      </c>
      <c r="I153" s="49">
        <v>28</v>
      </c>
      <c r="J153" s="49">
        <v>30</v>
      </c>
      <c r="K153" s="49">
        <v>22</v>
      </c>
      <c r="L153" s="49">
        <v>28</v>
      </c>
      <c r="M153" s="49">
        <v>16</v>
      </c>
      <c r="N153" s="49">
        <v>26</v>
      </c>
      <c r="O153" s="49">
        <v>42</v>
      </c>
      <c r="P153" s="49">
        <v>0</v>
      </c>
      <c r="Q153" s="49">
        <v>0</v>
      </c>
      <c r="R153" s="29" t="s">
        <v>745</v>
      </c>
      <c r="S153" s="9">
        <f t="shared" si="10"/>
        <v>35.903614457831324</v>
      </c>
      <c r="T153" s="9">
        <f t="shared" si="11"/>
        <v>1.9277108433734937</v>
      </c>
      <c r="U153" s="9">
        <f t="shared" si="12"/>
        <v>11.875</v>
      </c>
    </row>
    <row r="154" spans="1:21" x14ac:dyDescent="0.25">
      <c r="A154" s="45" t="s">
        <v>733</v>
      </c>
      <c r="B154" s="46" t="s">
        <v>90</v>
      </c>
      <c r="C154" s="47">
        <v>7.1</v>
      </c>
      <c r="D154" s="49">
        <v>85</v>
      </c>
      <c r="E154" s="49">
        <v>70</v>
      </c>
      <c r="F154" s="49">
        <v>63</v>
      </c>
      <c r="G154" s="49">
        <v>75</v>
      </c>
      <c r="H154" s="49">
        <v>72</v>
      </c>
      <c r="I154" s="49">
        <v>14</v>
      </c>
      <c r="J154" s="49">
        <v>18</v>
      </c>
      <c r="K154" s="49">
        <v>8</v>
      </c>
      <c r="L154" s="49">
        <v>14</v>
      </c>
      <c r="M154" s="49">
        <v>12</v>
      </c>
      <c r="N154" s="49">
        <v>8</v>
      </c>
      <c r="O154" s="49">
        <v>23</v>
      </c>
      <c r="P154" s="49">
        <v>0</v>
      </c>
      <c r="Q154" s="49">
        <v>0</v>
      </c>
      <c r="R154" s="29" t="s">
        <v>745</v>
      </c>
      <c r="S154" s="9">
        <f t="shared" si="10"/>
        <v>17.464788732394368</v>
      </c>
      <c r="T154" s="9">
        <f t="shared" si="11"/>
        <v>1.6901408450704227</v>
      </c>
      <c r="U154" s="9">
        <f t="shared" si="12"/>
        <v>5.833333333333333</v>
      </c>
    </row>
    <row r="155" spans="1:21" x14ac:dyDescent="0.25">
      <c r="A155" s="45" t="s">
        <v>652</v>
      </c>
      <c r="B155" s="46" t="s">
        <v>90</v>
      </c>
      <c r="C155" s="47">
        <v>7.1</v>
      </c>
      <c r="D155" s="49">
        <v>85</v>
      </c>
      <c r="E155" s="49">
        <v>140</v>
      </c>
      <c r="F155" s="49">
        <v>126</v>
      </c>
      <c r="G155" s="49">
        <v>150</v>
      </c>
      <c r="H155" s="49">
        <v>144</v>
      </c>
      <c r="I155" s="49">
        <v>28</v>
      </c>
      <c r="J155" s="49">
        <v>36</v>
      </c>
      <c r="K155" s="49">
        <v>16</v>
      </c>
      <c r="L155" s="49">
        <v>28</v>
      </c>
      <c r="M155" s="49">
        <v>12</v>
      </c>
      <c r="N155" s="49">
        <v>16</v>
      </c>
      <c r="O155" s="49">
        <v>46</v>
      </c>
      <c r="P155" s="49">
        <v>0</v>
      </c>
      <c r="Q155" s="49">
        <v>0</v>
      </c>
      <c r="R155" s="29" t="s">
        <v>745</v>
      </c>
      <c r="S155" s="9">
        <f t="shared" si="10"/>
        <v>34.929577464788736</v>
      </c>
      <c r="T155" s="9">
        <f t="shared" si="11"/>
        <v>1.6901408450704227</v>
      </c>
      <c r="U155" s="9">
        <f t="shared" si="12"/>
        <v>11.666666666666666</v>
      </c>
    </row>
    <row r="156" spans="1:21" x14ac:dyDescent="0.25">
      <c r="A156" s="45" t="s">
        <v>734</v>
      </c>
      <c r="B156" s="46" t="s">
        <v>90</v>
      </c>
      <c r="C156" s="51">
        <v>5.8</v>
      </c>
      <c r="D156" s="55">
        <v>75</v>
      </c>
      <c r="E156" s="55">
        <v>53</v>
      </c>
      <c r="F156" s="55">
        <v>49</v>
      </c>
      <c r="G156" s="55">
        <v>57</v>
      </c>
      <c r="H156" s="55">
        <v>53</v>
      </c>
      <c r="I156" s="55">
        <v>13</v>
      </c>
      <c r="J156" s="55">
        <v>13</v>
      </c>
      <c r="K156" s="55">
        <v>11</v>
      </c>
      <c r="L156" s="55">
        <v>15</v>
      </c>
      <c r="M156" s="55">
        <v>10</v>
      </c>
      <c r="N156" s="55">
        <v>16</v>
      </c>
      <c r="O156" s="55">
        <v>17</v>
      </c>
      <c r="P156" s="55">
        <v>0</v>
      </c>
      <c r="Q156" s="55">
        <v>0</v>
      </c>
      <c r="R156" s="29" t="s">
        <v>745</v>
      </c>
      <c r="S156" s="9">
        <f t="shared" si="10"/>
        <v>18.103448275862071</v>
      </c>
      <c r="T156" s="9">
        <f t="shared" si="11"/>
        <v>1.7241379310344829</v>
      </c>
      <c r="U156" s="9">
        <f t="shared" si="12"/>
        <v>5.3</v>
      </c>
    </row>
    <row r="157" spans="1:21" x14ac:dyDescent="0.25">
      <c r="A157" s="45" t="s">
        <v>653</v>
      </c>
      <c r="B157" s="46" t="s">
        <v>90</v>
      </c>
      <c r="C157" s="47">
        <v>5.8</v>
      </c>
      <c r="D157" s="49">
        <v>75</v>
      </c>
      <c r="E157" s="49">
        <v>106</v>
      </c>
      <c r="F157" s="49">
        <v>98</v>
      </c>
      <c r="G157" s="49">
        <v>114</v>
      </c>
      <c r="H157" s="49">
        <v>106</v>
      </c>
      <c r="I157" s="49">
        <v>26</v>
      </c>
      <c r="J157" s="49">
        <v>26</v>
      </c>
      <c r="K157" s="49">
        <v>22</v>
      </c>
      <c r="L157" s="49">
        <v>30</v>
      </c>
      <c r="M157" s="49">
        <v>10</v>
      </c>
      <c r="N157" s="49">
        <v>32</v>
      </c>
      <c r="O157" s="49">
        <v>34</v>
      </c>
      <c r="P157" s="49">
        <v>0</v>
      </c>
      <c r="Q157" s="49">
        <v>0</v>
      </c>
      <c r="R157" s="29" t="s">
        <v>745</v>
      </c>
      <c r="S157" s="9">
        <f t="shared" si="10"/>
        <v>36.206896551724142</v>
      </c>
      <c r="T157" s="9">
        <f t="shared" si="11"/>
        <v>1.7241379310344829</v>
      </c>
      <c r="U157" s="9">
        <f t="shared" si="12"/>
        <v>10.6</v>
      </c>
    </row>
    <row r="158" spans="1:21" x14ac:dyDescent="0.25">
      <c r="A158" s="45" t="s">
        <v>735</v>
      </c>
      <c r="B158" s="46" t="s">
        <v>90</v>
      </c>
      <c r="C158" s="47">
        <v>7.7</v>
      </c>
      <c r="D158" s="49">
        <v>100</v>
      </c>
      <c r="E158" s="49">
        <v>105</v>
      </c>
      <c r="F158" s="49">
        <v>101</v>
      </c>
      <c r="G158" s="49">
        <v>109</v>
      </c>
      <c r="H158" s="49">
        <v>106</v>
      </c>
      <c r="I158" s="49">
        <v>21</v>
      </c>
      <c r="J158" s="49">
        <v>24</v>
      </c>
      <c r="K158" s="49">
        <v>12</v>
      </c>
      <c r="L158" s="49">
        <v>21</v>
      </c>
      <c r="M158" s="49">
        <v>13</v>
      </c>
      <c r="N158" s="49">
        <v>15</v>
      </c>
      <c r="O158" s="49">
        <v>24</v>
      </c>
      <c r="P158" s="49">
        <v>0</v>
      </c>
      <c r="Q158" s="49">
        <v>0</v>
      </c>
      <c r="R158" s="29" t="s">
        <v>745</v>
      </c>
      <c r="S158" s="9">
        <f t="shared" si="10"/>
        <v>23.766233766233764</v>
      </c>
      <c r="T158" s="9">
        <f t="shared" si="11"/>
        <v>1.6883116883116882</v>
      </c>
      <c r="U158" s="9">
        <f t="shared" si="12"/>
        <v>8.0769230769230766</v>
      </c>
    </row>
    <row r="159" spans="1:21" x14ac:dyDescent="0.25">
      <c r="A159" s="45" t="s">
        <v>654</v>
      </c>
      <c r="B159" s="46" t="s">
        <v>90</v>
      </c>
      <c r="C159" s="47">
        <v>7.7</v>
      </c>
      <c r="D159" s="49">
        <v>100</v>
      </c>
      <c r="E159" s="49">
        <v>157.5</v>
      </c>
      <c r="F159" s="49">
        <v>151.5</v>
      </c>
      <c r="G159" s="49">
        <v>163.5</v>
      </c>
      <c r="H159" s="49">
        <v>159</v>
      </c>
      <c r="I159" s="49">
        <v>31.5</v>
      </c>
      <c r="J159" s="49">
        <v>36</v>
      </c>
      <c r="K159" s="49">
        <v>18</v>
      </c>
      <c r="L159" s="49">
        <v>31.5</v>
      </c>
      <c r="M159" s="49">
        <v>13</v>
      </c>
      <c r="N159" s="49">
        <v>22.5</v>
      </c>
      <c r="O159" s="49">
        <v>36</v>
      </c>
      <c r="P159" s="49">
        <v>0</v>
      </c>
      <c r="Q159" s="49">
        <v>0</v>
      </c>
      <c r="R159" s="29" t="s">
        <v>745</v>
      </c>
      <c r="S159" s="9">
        <f t="shared" si="10"/>
        <v>35.649350649350652</v>
      </c>
      <c r="T159" s="9">
        <f t="shared" si="11"/>
        <v>1.6883116883116882</v>
      </c>
      <c r="U159" s="9">
        <f t="shared" si="12"/>
        <v>12.115384615384615</v>
      </c>
    </row>
    <row r="160" spans="1:21" x14ac:dyDescent="0.25">
      <c r="A160" s="45" t="s">
        <v>736</v>
      </c>
      <c r="B160" s="46" t="s">
        <v>90</v>
      </c>
      <c r="C160" s="47">
        <v>6.6</v>
      </c>
      <c r="D160" s="49">
        <v>95</v>
      </c>
      <c r="E160" s="49">
        <v>82</v>
      </c>
      <c r="F160" s="49">
        <v>78</v>
      </c>
      <c r="G160" s="49">
        <v>88</v>
      </c>
      <c r="H160" s="49">
        <v>82</v>
      </c>
      <c r="I160" s="49">
        <v>36</v>
      </c>
      <c r="J160" s="49">
        <v>23</v>
      </c>
      <c r="K160" s="49">
        <v>19</v>
      </c>
      <c r="L160" s="49">
        <v>23</v>
      </c>
      <c r="M160" s="55">
        <v>12</v>
      </c>
      <c r="N160" s="55">
        <v>18</v>
      </c>
      <c r="O160" s="55">
        <v>22</v>
      </c>
      <c r="P160" s="55">
        <v>0</v>
      </c>
      <c r="Q160" s="55">
        <v>0</v>
      </c>
      <c r="R160" s="29" t="s">
        <v>745</v>
      </c>
      <c r="S160" s="9">
        <f t="shared" si="10"/>
        <v>27.72727272727273</v>
      </c>
      <c r="T160" s="9">
        <f t="shared" si="11"/>
        <v>1.8181818181818183</v>
      </c>
      <c r="U160" s="9">
        <f t="shared" si="12"/>
        <v>6.833333333333333</v>
      </c>
    </row>
    <row r="161" spans="1:21" x14ac:dyDescent="0.25">
      <c r="A161" s="45" t="s">
        <v>655</v>
      </c>
      <c r="B161" s="46" t="s">
        <v>90</v>
      </c>
      <c r="C161" s="47">
        <v>6.6</v>
      </c>
      <c r="D161" s="49">
        <v>95</v>
      </c>
      <c r="E161" s="49">
        <v>123</v>
      </c>
      <c r="F161" s="49">
        <v>117</v>
      </c>
      <c r="G161" s="49">
        <v>132</v>
      </c>
      <c r="H161" s="49">
        <v>123</v>
      </c>
      <c r="I161" s="49">
        <v>54</v>
      </c>
      <c r="J161" s="49">
        <v>34.5</v>
      </c>
      <c r="K161" s="49">
        <v>28.5</v>
      </c>
      <c r="L161" s="49">
        <v>34.5</v>
      </c>
      <c r="M161" s="49">
        <v>12</v>
      </c>
      <c r="N161" s="49">
        <v>27</v>
      </c>
      <c r="O161" s="49">
        <v>33</v>
      </c>
      <c r="P161" s="49">
        <v>0</v>
      </c>
      <c r="Q161" s="49">
        <v>0</v>
      </c>
      <c r="R161" s="29" t="s">
        <v>745</v>
      </c>
      <c r="S161" s="9">
        <f t="shared" si="10"/>
        <v>41.590909090909093</v>
      </c>
      <c r="T161" s="9">
        <f t="shared" si="11"/>
        <v>1.8181818181818183</v>
      </c>
      <c r="U161" s="9">
        <f t="shared" si="12"/>
        <v>10.25</v>
      </c>
    </row>
    <row r="162" spans="1:21" x14ac:dyDescent="0.25">
      <c r="A162" s="45" t="s">
        <v>737</v>
      </c>
      <c r="B162" s="46" t="s">
        <v>808</v>
      </c>
      <c r="C162" s="51">
        <v>3.8</v>
      </c>
      <c r="D162" s="55">
        <v>60</v>
      </c>
      <c r="E162" s="55">
        <v>37</v>
      </c>
      <c r="F162" s="55">
        <v>39</v>
      </c>
      <c r="G162" s="55">
        <v>35</v>
      </c>
      <c r="H162" s="55">
        <v>35</v>
      </c>
      <c r="I162" s="55">
        <v>10</v>
      </c>
      <c r="J162" s="55">
        <v>11</v>
      </c>
      <c r="K162" s="55">
        <v>12</v>
      </c>
      <c r="L162" s="55">
        <v>10</v>
      </c>
      <c r="M162" s="55">
        <v>0</v>
      </c>
      <c r="N162" s="55">
        <v>13</v>
      </c>
      <c r="O162" s="55">
        <v>14</v>
      </c>
      <c r="P162" s="55">
        <v>0</v>
      </c>
      <c r="Q162" s="55">
        <v>0</v>
      </c>
      <c r="R162" s="29" t="s">
        <v>745</v>
      </c>
      <c r="S162" s="9">
        <f t="shared" si="10"/>
        <v>21.05263157894737</v>
      </c>
      <c r="T162" s="9">
        <f t="shared" si="11"/>
        <v>0</v>
      </c>
      <c r="U162" s="9" t="str">
        <f t="shared" si="12"/>
        <v>n/a</v>
      </c>
    </row>
    <row r="163" spans="1:21" ht="14.25" customHeight="1" x14ac:dyDescent="0.25">
      <c r="A163" s="45" t="s">
        <v>656</v>
      </c>
      <c r="B163" s="46" t="s">
        <v>808</v>
      </c>
      <c r="C163" s="47">
        <v>3.8</v>
      </c>
      <c r="D163" s="49">
        <v>60</v>
      </c>
      <c r="E163" s="49">
        <v>74</v>
      </c>
      <c r="F163" s="49">
        <v>78</v>
      </c>
      <c r="G163" s="49">
        <v>70</v>
      </c>
      <c r="H163" s="49">
        <v>70</v>
      </c>
      <c r="I163" s="49">
        <v>20</v>
      </c>
      <c r="J163" s="49">
        <v>22</v>
      </c>
      <c r="K163" s="49">
        <v>24</v>
      </c>
      <c r="L163" s="49">
        <v>20</v>
      </c>
      <c r="M163" s="49">
        <v>0</v>
      </c>
      <c r="N163" s="49">
        <v>26</v>
      </c>
      <c r="O163" s="49">
        <v>28</v>
      </c>
      <c r="P163" s="49">
        <v>0</v>
      </c>
      <c r="Q163" s="49">
        <v>0</v>
      </c>
      <c r="R163" s="29" t="s">
        <v>745</v>
      </c>
      <c r="S163" s="9">
        <f t="shared" si="10"/>
        <v>42.10526315789474</v>
      </c>
      <c r="T163" s="9">
        <f t="shared" si="11"/>
        <v>0</v>
      </c>
      <c r="U163" s="9" t="str">
        <f t="shared" si="12"/>
        <v>n/a</v>
      </c>
    </row>
    <row r="164" spans="1:21" x14ac:dyDescent="0.25">
      <c r="A164" s="45" t="s">
        <v>738</v>
      </c>
      <c r="B164" s="46" t="s">
        <v>101</v>
      </c>
      <c r="C164" s="51">
        <v>2</v>
      </c>
      <c r="D164" s="55">
        <v>40</v>
      </c>
      <c r="E164" s="55">
        <v>15</v>
      </c>
      <c r="F164" s="55">
        <v>16</v>
      </c>
      <c r="G164" s="55">
        <v>14</v>
      </c>
      <c r="H164" s="55">
        <v>14</v>
      </c>
      <c r="I164" s="55">
        <v>7</v>
      </c>
      <c r="J164" s="55">
        <v>7</v>
      </c>
      <c r="K164" s="55">
        <v>9</v>
      </c>
      <c r="L164" s="55">
        <v>6</v>
      </c>
      <c r="M164" s="55">
        <v>0</v>
      </c>
      <c r="N164" s="55">
        <v>7</v>
      </c>
      <c r="O164" s="55">
        <v>7</v>
      </c>
      <c r="P164" s="55">
        <v>0</v>
      </c>
      <c r="Q164" s="55">
        <v>0</v>
      </c>
      <c r="R164" s="46" t="s">
        <v>658</v>
      </c>
      <c r="S164" s="9">
        <f t="shared" si="10"/>
        <v>22</v>
      </c>
      <c r="T164" s="9">
        <f t="shared" si="11"/>
        <v>0</v>
      </c>
      <c r="U164" s="9" t="str">
        <f t="shared" si="12"/>
        <v>n/a</v>
      </c>
    </row>
    <row r="165" spans="1:21" x14ac:dyDescent="0.25">
      <c r="A165" s="45" t="s">
        <v>657</v>
      </c>
      <c r="B165" s="46" t="s">
        <v>101</v>
      </c>
      <c r="C165" s="47">
        <v>2</v>
      </c>
      <c r="D165" s="49">
        <v>40</v>
      </c>
      <c r="E165" s="49">
        <v>30</v>
      </c>
      <c r="F165" s="49">
        <v>32</v>
      </c>
      <c r="G165" s="49">
        <v>28</v>
      </c>
      <c r="H165" s="49">
        <v>28</v>
      </c>
      <c r="I165" s="49">
        <v>14</v>
      </c>
      <c r="J165" s="49">
        <v>14</v>
      </c>
      <c r="K165" s="49">
        <v>18</v>
      </c>
      <c r="L165" s="49">
        <v>12</v>
      </c>
      <c r="M165" s="49">
        <v>0</v>
      </c>
      <c r="N165" s="49">
        <v>14</v>
      </c>
      <c r="O165" s="49">
        <v>14</v>
      </c>
      <c r="P165" s="49">
        <v>0</v>
      </c>
      <c r="Q165" s="49">
        <v>0</v>
      </c>
      <c r="R165" s="46" t="s">
        <v>658</v>
      </c>
      <c r="S165" s="9">
        <f t="shared" si="10"/>
        <v>44</v>
      </c>
      <c r="T165" s="9">
        <f t="shared" si="11"/>
        <v>0</v>
      </c>
      <c r="U165" s="9" t="str">
        <f t="shared" si="12"/>
        <v>n/a</v>
      </c>
    </row>
    <row r="166" spans="1:21" x14ac:dyDescent="0.25">
      <c r="A166" s="45" t="s">
        <v>739</v>
      </c>
      <c r="B166" s="46" t="s">
        <v>104</v>
      </c>
      <c r="C166" s="47">
        <v>2.4</v>
      </c>
      <c r="D166" s="49">
        <v>55</v>
      </c>
      <c r="E166" s="49">
        <v>26</v>
      </c>
      <c r="F166" s="49">
        <v>27</v>
      </c>
      <c r="G166" s="49">
        <v>25</v>
      </c>
      <c r="H166" s="49">
        <v>25</v>
      </c>
      <c r="I166" s="49">
        <v>8</v>
      </c>
      <c r="J166" s="49">
        <v>6</v>
      </c>
      <c r="K166" s="49">
        <v>10</v>
      </c>
      <c r="L166" s="49">
        <v>8</v>
      </c>
      <c r="M166" s="49">
        <v>0</v>
      </c>
      <c r="N166" s="49">
        <v>10</v>
      </c>
      <c r="O166" s="49">
        <v>9</v>
      </c>
      <c r="P166" s="49">
        <v>0</v>
      </c>
      <c r="Q166" s="49">
        <v>0</v>
      </c>
      <c r="R166" s="29" t="s">
        <v>745</v>
      </c>
      <c r="S166" s="9">
        <f t="shared" si="10"/>
        <v>24.166666666666668</v>
      </c>
      <c r="T166" s="9">
        <f t="shared" si="11"/>
        <v>0</v>
      </c>
      <c r="U166" s="9" t="str">
        <f t="shared" si="12"/>
        <v>n/a</v>
      </c>
    </row>
    <row r="167" spans="1:21" x14ac:dyDescent="0.25">
      <c r="A167" s="45" t="s">
        <v>778</v>
      </c>
      <c r="B167" s="46" t="s">
        <v>104</v>
      </c>
      <c r="C167" s="47">
        <v>2.4</v>
      </c>
      <c r="D167" s="49">
        <v>55</v>
      </c>
      <c r="E167" s="49">
        <v>52</v>
      </c>
      <c r="F167" s="49">
        <v>54</v>
      </c>
      <c r="G167" s="49">
        <v>50</v>
      </c>
      <c r="H167" s="49">
        <v>50</v>
      </c>
      <c r="I167" s="49">
        <v>16</v>
      </c>
      <c r="J167" s="49">
        <v>12</v>
      </c>
      <c r="K167" s="49">
        <v>20</v>
      </c>
      <c r="L167" s="49">
        <v>16</v>
      </c>
      <c r="M167" s="49">
        <v>0</v>
      </c>
      <c r="N167" s="49">
        <v>20</v>
      </c>
      <c r="O167" s="49">
        <v>18</v>
      </c>
      <c r="P167" s="49">
        <v>0</v>
      </c>
      <c r="Q167" s="49">
        <v>0</v>
      </c>
      <c r="R167" s="29" t="s">
        <v>745</v>
      </c>
      <c r="S167" s="9">
        <f t="shared" si="10"/>
        <v>48.333333333333336</v>
      </c>
      <c r="T167" s="9">
        <f t="shared" si="11"/>
        <v>0</v>
      </c>
      <c r="U167" s="9" t="str">
        <f t="shared" si="12"/>
        <v>n/a</v>
      </c>
    </row>
    <row r="168" spans="1:21" x14ac:dyDescent="0.25">
      <c r="A168" s="45" t="s">
        <v>740</v>
      </c>
      <c r="B168" s="46" t="s">
        <v>90</v>
      </c>
      <c r="C168" s="47">
        <v>7.2</v>
      </c>
      <c r="D168" s="49">
        <v>140</v>
      </c>
      <c r="E168" s="49">
        <v>108</v>
      </c>
      <c r="F168" s="49">
        <v>99</v>
      </c>
      <c r="G168" s="49">
        <v>115</v>
      </c>
      <c r="H168" s="49">
        <v>113</v>
      </c>
      <c r="I168" s="49">
        <v>16</v>
      </c>
      <c r="J168" s="49">
        <v>17</v>
      </c>
      <c r="K168" s="49">
        <v>10</v>
      </c>
      <c r="L168" s="49">
        <v>34</v>
      </c>
      <c r="M168" s="49">
        <v>14</v>
      </c>
      <c r="N168" s="49">
        <v>12</v>
      </c>
      <c r="O168" s="49">
        <v>30</v>
      </c>
      <c r="P168" s="49">
        <v>17</v>
      </c>
      <c r="Q168" s="49">
        <v>23</v>
      </c>
      <c r="R168" s="29" t="s">
        <v>745</v>
      </c>
      <c r="S168" s="9">
        <f t="shared" si="10"/>
        <v>25.694444444444443</v>
      </c>
      <c r="T168" s="9">
        <f t="shared" si="11"/>
        <v>1.9444444444444444</v>
      </c>
      <c r="U168" s="9">
        <f t="shared" si="12"/>
        <v>7.7142857142857144</v>
      </c>
    </row>
    <row r="169" spans="1:21" x14ac:dyDescent="0.25">
      <c r="A169" s="45" t="s">
        <v>659</v>
      </c>
      <c r="B169" s="46" t="s">
        <v>90</v>
      </c>
      <c r="C169" s="47">
        <v>7.2</v>
      </c>
      <c r="D169" s="49">
        <v>140</v>
      </c>
      <c r="E169" s="49">
        <v>162</v>
      </c>
      <c r="F169" s="49">
        <v>148.5</v>
      </c>
      <c r="G169" s="49">
        <v>172.5</v>
      </c>
      <c r="H169" s="49">
        <v>169.5</v>
      </c>
      <c r="I169" s="49">
        <v>24</v>
      </c>
      <c r="J169" s="49">
        <v>25.5</v>
      </c>
      <c r="K169" s="49">
        <v>15</v>
      </c>
      <c r="L169" s="49">
        <v>51</v>
      </c>
      <c r="M169" s="49">
        <v>14</v>
      </c>
      <c r="N169" s="49">
        <v>18</v>
      </c>
      <c r="O169" s="49">
        <v>45</v>
      </c>
      <c r="P169" s="49">
        <v>25.5</v>
      </c>
      <c r="Q169" s="49">
        <v>34.5</v>
      </c>
      <c r="R169" s="29" t="s">
        <v>745</v>
      </c>
      <c r="S169" s="9">
        <f t="shared" si="10"/>
        <v>38.541666666666664</v>
      </c>
      <c r="T169" s="9">
        <f t="shared" si="11"/>
        <v>1.9444444444444444</v>
      </c>
      <c r="U169" s="9">
        <f t="shared" si="12"/>
        <v>11.571428571428571</v>
      </c>
    </row>
    <row r="170" spans="1:21" x14ac:dyDescent="0.25">
      <c r="A170" s="45" t="s">
        <v>741</v>
      </c>
      <c r="B170" s="46" t="s">
        <v>808</v>
      </c>
      <c r="C170" s="47">
        <v>7.9</v>
      </c>
      <c r="D170" s="49">
        <v>85</v>
      </c>
      <c r="E170" s="49">
        <v>115</v>
      </c>
      <c r="F170" s="49">
        <v>108</v>
      </c>
      <c r="G170" s="49">
        <v>122</v>
      </c>
      <c r="H170" s="49">
        <v>115</v>
      </c>
      <c r="I170" s="49">
        <v>18</v>
      </c>
      <c r="J170" s="49">
        <v>22</v>
      </c>
      <c r="K170" s="49">
        <v>16</v>
      </c>
      <c r="L170" s="49">
        <v>18</v>
      </c>
      <c r="M170" s="49">
        <v>14</v>
      </c>
      <c r="N170" s="49">
        <v>17</v>
      </c>
      <c r="O170" s="49">
        <v>21</v>
      </c>
      <c r="P170" s="49">
        <v>0</v>
      </c>
      <c r="Q170" s="49">
        <v>0</v>
      </c>
      <c r="R170" s="29" t="s">
        <v>745</v>
      </c>
      <c r="S170" s="9">
        <f t="shared" si="10"/>
        <v>23.924050632911392</v>
      </c>
      <c r="T170" s="9">
        <f t="shared" si="11"/>
        <v>1.7721518987341771</v>
      </c>
      <c r="U170" s="9">
        <f t="shared" si="12"/>
        <v>8.2142857142857135</v>
      </c>
    </row>
    <row r="171" spans="1:21" x14ac:dyDescent="0.25">
      <c r="A171" s="45" t="s">
        <v>660</v>
      </c>
      <c r="B171" s="46" t="s">
        <v>808</v>
      </c>
      <c r="C171" s="47">
        <v>7.9</v>
      </c>
      <c r="D171" s="49">
        <v>85</v>
      </c>
      <c r="E171" s="49">
        <v>172.5</v>
      </c>
      <c r="F171" s="49">
        <v>162</v>
      </c>
      <c r="G171" s="49">
        <v>183</v>
      </c>
      <c r="H171" s="49">
        <v>172.5</v>
      </c>
      <c r="I171" s="49">
        <v>27</v>
      </c>
      <c r="J171" s="49">
        <v>33</v>
      </c>
      <c r="K171" s="49">
        <v>24</v>
      </c>
      <c r="L171" s="49">
        <v>27</v>
      </c>
      <c r="M171" s="49">
        <v>14</v>
      </c>
      <c r="N171" s="49">
        <v>25.5</v>
      </c>
      <c r="O171" s="49">
        <v>31.5</v>
      </c>
      <c r="P171" s="49">
        <v>0</v>
      </c>
      <c r="Q171" s="49">
        <v>0</v>
      </c>
      <c r="R171" s="29" t="s">
        <v>745</v>
      </c>
      <c r="S171" s="9">
        <f t="shared" si="10"/>
        <v>35.88607594936709</v>
      </c>
      <c r="T171" s="9">
        <f t="shared" si="11"/>
        <v>1.7721518987341771</v>
      </c>
      <c r="U171" s="9">
        <f t="shared" si="12"/>
        <v>12.321428571428571</v>
      </c>
    </row>
    <row r="172" spans="1:21" x14ac:dyDescent="0.25">
      <c r="A172" s="45" t="s">
        <v>770</v>
      </c>
      <c r="B172" s="46" t="s">
        <v>101</v>
      </c>
      <c r="C172" s="47">
        <v>2.1</v>
      </c>
      <c r="D172" s="49">
        <v>50</v>
      </c>
      <c r="E172" s="49">
        <v>35</v>
      </c>
      <c r="F172" s="49">
        <v>33</v>
      </c>
      <c r="G172" s="49">
        <v>35</v>
      </c>
      <c r="H172" s="49">
        <v>35</v>
      </c>
      <c r="I172" s="49">
        <v>12</v>
      </c>
      <c r="J172" s="49">
        <v>15</v>
      </c>
      <c r="K172" s="49">
        <v>17</v>
      </c>
      <c r="L172" s="49">
        <v>12</v>
      </c>
      <c r="M172" s="49">
        <v>0</v>
      </c>
      <c r="N172" s="49">
        <v>13</v>
      </c>
      <c r="O172" s="49">
        <v>21</v>
      </c>
      <c r="P172" s="49">
        <v>0</v>
      </c>
      <c r="Q172" s="49">
        <v>0</v>
      </c>
      <c r="R172" s="29" t="s">
        <v>745</v>
      </c>
      <c r="S172" s="9">
        <f t="shared" si="10"/>
        <v>43.333333333333329</v>
      </c>
      <c r="T172" s="9">
        <f t="shared" si="11"/>
        <v>0</v>
      </c>
      <c r="U172" s="9" t="str">
        <f t="shared" si="12"/>
        <v>n/a</v>
      </c>
    </row>
    <row r="173" spans="1:21" x14ac:dyDescent="0.25">
      <c r="A173" s="45" t="s">
        <v>774</v>
      </c>
      <c r="B173" s="46" t="s">
        <v>101</v>
      </c>
      <c r="C173" s="47">
        <v>2.1</v>
      </c>
      <c r="D173" s="49">
        <v>50</v>
      </c>
      <c r="E173" s="49">
        <v>70</v>
      </c>
      <c r="F173" s="49">
        <v>66</v>
      </c>
      <c r="G173" s="49">
        <v>70</v>
      </c>
      <c r="H173" s="49">
        <v>70</v>
      </c>
      <c r="I173" s="49">
        <v>24</v>
      </c>
      <c r="J173" s="49">
        <v>30</v>
      </c>
      <c r="K173" s="49">
        <v>34</v>
      </c>
      <c r="L173" s="49">
        <v>24</v>
      </c>
      <c r="M173" s="49">
        <v>0</v>
      </c>
      <c r="N173" s="49">
        <v>26</v>
      </c>
      <c r="O173" s="49">
        <v>42</v>
      </c>
      <c r="P173" s="49">
        <v>0</v>
      </c>
      <c r="Q173" s="49">
        <v>0</v>
      </c>
      <c r="R173" s="29" t="s">
        <v>745</v>
      </c>
      <c r="S173" s="9">
        <f t="shared" si="10"/>
        <v>86.666666666666657</v>
      </c>
      <c r="T173" s="9">
        <f t="shared" si="11"/>
        <v>0</v>
      </c>
      <c r="U173" s="9" t="str">
        <f t="shared" si="12"/>
        <v>n/a</v>
      </c>
    </row>
    <row r="174" spans="1:21" x14ac:dyDescent="0.25">
      <c r="A174" s="45" t="s">
        <v>742</v>
      </c>
      <c r="B174" s="46" t="s">
        <v>101</v>
      </c>
      <c r="C174" s="47">
        <v>2.4</v>
      </c>
      <c r="D174" s="49">
        <v>50</v>
      </c>
      <c r="E174" s="49">
        <v>40</v>
      </c>
      <c r="F174" s="49">
        <v>42</v>
      </c>
      <c r="G174" s="49">
        <v>39</v>
      </c>
      <c r="H174" s="49">
        <v>39</v>
      </c>
      <c r="I174" s="49">
        <v>24</v>
      </c>
      <c r="J174" s="49">
        <v>24</v>
      </c>
      <c r="K174" s="49">
        <v>31</v>
      </c>
      <c r="L174" s="49">
        <v>27</v>
      </c>
      <c r="M174" s="49">
        <v>0</v>
      </c>
      <c r="N174" s="49">
        <v>16</v>
      </c>
      <c r="O174" s="49">
        <v>16</v>
      </c>
      <c r="P174" s="49">
        <v>15</v>
      </c>
      <c r="Q174" s="49">
        <v>15</v>
      </c>
      <c r="R174" s="29" t="s">
        <v>745</v>
      </c>
      <c r="S174" s="9">
        <f t="shared" si="10"/>
        <v>60.833333333333336</v>
      </c>
      <c r="T174" s="9">
        <f t="shared" si="11"/>
        <v>0</v>
      </c>
      <c r="U174" s="9" t="str">
        <f t="shared" si="12"/>
        <v>n/a</v>
      </c>
    </row>
    <row r="175" spans="1:21" x14ac:dyDescent="0.25">
      <c r="A175" s="45" t="s">
        <v>661</v>
      </c>
      <c r="B175" s="46" t="s">
        <v>101</v>
      </c>
      <c r="C175" s="47">
        <v>2.4</v>
      </c>
      <c r="D175" s="49">
        <v>50</v>
      </c>
      <c r="E175" s="49">
        <v>80</v>
      </c>
      <c r="F175" s="49">
        <v>84</v>
      </c>
      <c r="G175" s="49">
        <v>78</v>
      </c>
      <c r="H175" s="49">
        <v>78</v>
      </c>
      <c r="I175" s="49">
        <v>48</v>
      </c>
      <c r="J175" s="49">
        <v>48</v>
      </c>
      <c r="K175" s="49">
        <v>62</v>
      </c>
      <c r="L175" s="49">
        <v>54</v>
      </c>
      <c r="M175" s="49">
        <v>0</v>
      </c>
      <c r="N175" s="49">
        <v>32</v>
      </c>
      <c r="O175" s="49">
        <v>32</v>
      </c>
      <c r="P175" s="49">
        <v>30</v>
      </c>
      <c r="Q175" s="49">
        <v>30</v>
      </c>
      <c r="R175" s="29" t="s">
        <v>745</v>
      </c>
      <c r="S175" s="9">
        <f t="shared" si="10"/>
        <v>121.66666666666667</v>
      </c>
      <c r="T175" s="9">
        <f t="shared" si="11"/>
        <v>0</v>
      </c>
      <c r="U175" s="9" t="str">
        <f t="shared" si="12"/>
        <v>n/a</v>
      </c>
    </row>
    <row r="176" spans="1:21" x14ac:dyDescent="0.25">
      <c r="A176" s="45" t="s">
        <v>743</v>
      </c>
      <c r="B176" s="46" t="s">
        <v>101</v>
      </c>
      <c r="C176" s="47">
        <v>4</v>
      </c>
      <c r="D176" s="49">
        <v>60</v>
      </c>
      <c r="E176" s="49">
        <v>54</v>
      </c>
      <c r="F176" s="49">
        <v>61</v>
      </c>
      <c r="G176" s="49">
        <v>54</v>
      </c>
      <c r="H176" s="49">
        <v>46</v>
      </c>
      <c r="I176" s="49">
        <v>40</v>
      </c>
      <c r="J176" s="49">
        <v>11</v>
      </c>
      <c r="K176" s="49">
        <v>25</v>
      </c>
      <c r="L176" s="49">
        <v>31</v>
      </c>
      <c r="M176" s="49">
        <v>0</v>
      </c>
      <c r="N176" s="49">
        <v>24</v>
      </c>
      <c r="O176" s="49">
        <v>21</v>
      </c>
      <c r="P176" s="49">
        <v>0</v>
      </c>
      <c r="Q176" s="49">
        <v>0</v>
      </c>
      <c r="R176" s="29" t="s">
        <v>745</v>
      </c>
      <c r="S176" s="9">
        <f t="shared" si="10"/>
        <v>40.25</v>
      </c>
      <c r="T176" s="9">
        <f t="shared" si="11"/>
        <v>0</v>
      </c>
      <c r="U176" s="9" t="str">
        <f t="shared" si="12"/>
        <v>n/a</v>
      </c>
    </row>
    <row r="177" spans="1:22" x14ac:dyDescent="0.25">
      <c r="A177" s="45" t="s">
        <v>662</v>
      </c>
      <c r="B177" s="46" t="s">
        <v>101</v>
      </c>
      <c r="C177" s="47">
        <v>4</v>
      </c>
      <c r="D177" s="49">
        <v>60</v>
      </c>
      <c r="E177" s="49">
        <v>81</v>
      </c>
      <c r="F177" s="49">
        <v>91.5</v>
      </c>
      <c r="G177" s="49">
        <v>81</v>
      </c>
      <c r="H177" s="49">
        <v>69</v>
      </c>
      <c r="I177" s="49">
        <v>60</v>
      </c>
      <c r="J177" s="49">
        <v>16.5</v>
      </c>
      <c r="K177" s="49">
        <v>37.5</v>
      </c>
      <c r="L177" s="49">
        <v>46.5</v>
      </c>
      <c r="M177" s="49">
        <v>0</v>
      </c>
      <c r="N177" s="49">
        <v>36</v>
      </c>
      <c r="O177" s="49">
        <v>31.5</v>
      </c>
      <c r="P177" s="49">
        <v>0</v>
      </c>
      <c r="Q177" s="49">
        <v>0</v>
      </c>
      <c r="R177" s="29" t="s">
        <v>745</v>
      </c>
      <c r="S177" s="9">
        <f t="shared" si="10"/>
        <v>60.375</v>
      </c>
      <c r="T177" s="9">
        <f t="shared" si="11"/>
        <v>0</v>
      </c>
      <c r="U177" s="9" t="str">
        <f t="shared" si="12"/>
        <v>n/a</v>
      </c>
    </row>
    <row r="178" spans="1:2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67"/>
      <c r="T178" s="67"/>
      <c r="U178" s="67"/>
      <c r="V178" s="3"/>
    </row>
    <row r="179" spans="1:22" x14ac:dyDescent="0.25">
      <c r="A179" s="105" t="s">
        <v>810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67"/>
      <c r="T179" s="67"/>
      <c r="U179" s="67"/>
      <c r="V179" s="3"/>
    </row>
    <row r="180" spans="1:2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67"/>
      <c r="T180" s="67"/>
      <c r="U180" s="67"/>
      <c r="V180" s="3"/>
    </row>
    <row r="181" spans="1:2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67"/>
      <c r="T181" s="67"/>
      <c r="U181" s="67"/>
      <c r="V181" s="3"/>
    </row>
    <row r="182" spans="1:2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67"/>
      <c r="T182" s="67"/>
      <c r="U182" s="67"/>
      <c r="V182" s="3"/>
    </row>
    <row r="183" spans="1:2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67"/>
      <c r="T183" s="67"/>
      <c r="U183" s="67"/>
      <c r="V183" s="3"/>
    </row>
    <row r="184" spans="1:2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67"/>
      <c r="T184" s="67"/>
      <c r="U184" s="67"/>
      <c r="V184" s="3"/>
    </row>
    <row r="185" spans="1:2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67"/>
      <c r="T185" s="67"/>
      <c r="U185" s="67"/>
      <c r="V185" s="3"/>
    </row>
    <row r="186" spans="1:2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67"/>
      <c r="T186" s="67"/>
      <c r="U186" s="67"/>
      <c r="V186" s="3"/>
    </row>
    <row r="187" spans="1:2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67"/>
      <c r="T187" s="67"/>
      <c r="U187" s="67"/>
      <c r="V187" s="3"/>
    </row>
    <row r="188" spans="1:2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67"/>
      <c r="T188" s="67"/>
      <c r="U188" s="67"/>
      <c r="V188" s="3"/>
    </row>
    <row r="189" spans="1:2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67"/>
      <c r="T189" s="67"/>
      <c r="U189" s="67"/>
      <c r="V189" s="3"/>
    </row>
    <row r="190" spans="1:2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67"/>
      <c r="T190" s="67"/>
      <c r="U190" s="67"/>
      <c r="V190" s="3"/>
    </row>
    <row r="191" spans="1:2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67"/>
      <c r="T191" s="67"/>
      <c r="U191" s="67"/>
      <c r="V191" s="3"/>
    </row>
    <row r="192" spans="1:2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67"/>
      <c r="T192" s="67"/>
      <c r="U192" s="67"/>
      <c r="V192" s="3"/>
    </row>
    <row r="193" spans="1:2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67"/>
      <c r="T193" s="67"/>
      <c r="U193" s="67"/>
      <c r="V193" s="3"/>
    </row>
    <row r="194" spans="1:2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67"/>
      <c r="T194" s="67"/>
      <c r="U194" s="67"/>
      <c r="V194" s="3"/>
    </row>
    <row r="195" spans="1:2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67"/>
      <c r="T195" s="67"/>
      <c r="U195" s="67"/>
      <c r="V195" s="3"/>
    </row>
    <row r="196" spans="1:2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67"/>
      <c r="T196" s="67"/>
      <c r="U196" s="67"/>
      <c r="V196" s="3"/>
    </row>
    <row r="197" spans="1:2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67"/>
      <c r="T197" s="67"/>
      <c r="U197" s="67"/>
      <c r="V197" s="3"/>
    </row>
    <row r="198" spans="1:2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67"/>
      <c r="T198" s="67"/>
      <c r="U198" s="67"/>
      <c r="V198" s="3"/>
    </row>
    <row r="199" spans="1:2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67"/>
      <c r="T199" s="67"/>
      <c r="U199" s="67"/>
      <c r="V199" s="3"/>
    </row>
    <row r="200" spans="1:2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67"/>
      <c r="T200" s="67"/>
      <c r="U200" s="67"/>
      <c r="V200" s="3"/>
    </row>
    <row r="201" spans="1:2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67"/>
      <c r="T201" s="67"/>
      <c r="U201" s="67"/>
      <c r="V201" s="3"/>
    </row>
    <row r="202" spans="1:2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67"/>
      <c r="T202" s="67"/>
      <c r="U202" s="67"/>
      <c r="V202" s="3"/>
    </row>
    <row r="203" spans="1:2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67"/>
      <c r="T203" s="67"/>
      <c r="U203" s="67"/>
      <c r="V203" s="3"/>
    </row>
    <row r="204" spans="1:2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67"/>
      <c r="T204" s="67"/>
      <c r="U204" s="67"/>
      <c r="V204" s="3"/>
    </row>
    <row r="205" spans="1:2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67"/>
      <c r="T205" s="67"/>
      <c r="U205" s="67"/>
      <c r="V205" s="3"/>
    </row>
    <row r="206" spans="1:2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67"/>
      <c r="T206" s="67"/>
      <c r="U206" s="67"/>
      <c r="V206" s="3"/>
    </row>
    <row r="207" spans="1:2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67"/>
      <c r="T207" s="67"/>
      <c r="U207" s="67"/>
      <c r="V207" s="3"/>
    </row>
    <row r="208" spans="1:2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67"/>
      <c r="T208" s="67"/>
      <c r="U208" s="67"/>
      <c r="V208" s="3"/>
    </row>
    <row r="209" spans="1:2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67"/>
      <c r="T209" s="67"/>
      <c r="U209" s="67"/>
      <c r="V209" s="3"/>
    </row>
    <row r="210" spans="1:2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67"/>
      <c r="T210" s="67"/>
      <c r="U210" s="67"/>
      <c r="V210" s="3"/>
    </row>
    <row r="211" spans="1:2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67"/>
      <c r="T211" s="67"/>
      <c r="U211" s="67"/>
      <c r="V211" s="3"/>
    </row>
    <row r="212" spans="1:2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67"/>
      <c r="T212" s="67"/>
      <c r="U212" s="67"/>
      <c r="V212" s="3"/>
    </row>
    <row r="213" spans="1:2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67"/>
      <c r="T213" s="67"/>
      <c r="U213" s="67"/>
      <c r="V213" s="3"/>
    </row>
    <row r="214" spans="1:2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67"/>
      <c r="T214" s="67"/>
      <c r="U214" s="67"/>
      <c r="V214" s="3"/>
    </row>
    <row r="215" spans="1:2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67"/>
      <c r="T215" s="67"/>
      <c r="U215" s="67"/>
      <c r="V215" s="3"/>
    </row>
    <row r="216" spans="1:2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67"/>
      <c r="T216" s="67"/>
      <c r="U216" s="67"/>
      <c r="V216" s="3"/>
    </row>
    <row r="217" spans="1:2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67"/>
      <c r="T217" s="67"/>
      <c r="U217" s="67"/>
      <c r="V217" s="3"/>
    </row>
    <row r="218" spans="1:2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67"/>
      <c r="T218" s="67"/>
      <c r="U218" s="67"/>
      <c r="V218" s="3"/>
    </row>
    <row r="219" spans="1:2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67"/>
      <c r="T219" s="67"/>
      <c r="U219" s="67"/>
      <c r="V219" s="3"/>
    </row>
    <row r="220" spans="1:2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67"/>
      <c r="T220" s="67"/>
      <c r="U220" s="67"/>
      <c r="V220" s="3"/>
    </row>
    <row r="221" spans="1:2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67"/>
      <c r="T221" s="67"/>
      <c r="U221" s="67"/>
      <c r="V221" s="3"/>
    </row>
    <row r="222" spans="1:2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67"/>
      <c r="T222" s="67"/>
      <c r="U222" s="67"/>
      <c r="V222" s="3"/>
    </row>
    <row r="223" spans="1:2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67"/>
      <c r="T223" s="67"/>
      <c r="U223" s="67"/>
      <c r="V223" s="3"/>
    </row>
    <row r="224" spans="1:2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67"/>
      <c r="T224" s="67"/>
      <c r="U224" s="67"/>
      <c r="V224" s="3"/>
    </row>
    <row r="225" spans="1:2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67"/>
      <c r="T225" s="67"/>
      <c r="U225" s="67"/>
      <c r="V225" s="3"/>
    </row>
    <row r="226" spans="1:2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67"/>
      <c r="T226" s="67"/>
      <c r="U226" s="67"/>
      <c r="V226" s="3"/>
    </row>
    <row r="227" spans="1:2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67"/>
      <c r="T227" s="67"/>
      <c r="U227" s="67"/>
      <c r="V227" s="3"/>
    </row>
    <row r="228" spans="1:2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67"/>
      <c r="T228" s="67"/>
      <c r="U228" s="67"/>
      <c r="V228" s="3"/>
    </row>
    <row r="229" spans="1:2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67"/>
      <c r="T229" s="67"/>
      <c r="U229" s="67"/>
      <c r="V229" s="3"/>
    </row>
    <row r="230" spans="1:2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67"/>
      <c r="T230" s="67"/>
      <c r="U230" s="67"/>
      <c r="V230" s="3"/>
    </row>
    <row r="231" spans="1:2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67"/>
      <c r="T231" s="67"/>
      <c r="U231" s="67"/>
      <c r="V231" s="3"/>
    </row>
    <row r="232" spans="1:2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67"/>
      <c r="T232" s="67"/>
      <c r="U232" s="67"/>
      <c r="V232" s="3"/>
    </row>
    <row r="233" spans="1:2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67"/>
      <c r="T233" s="67"/>
      <c r="U233" s="67"/>
      <c r="V233" s="3"/>
    </row>
    <row r="234" spans="1:2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67"/>
      <c r="T234" s="67"/>
      <c r="U234" s="67"/>
      <c r="V234" s="3"/>
    </row>
    <row r="235" spans="1:2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67"/>
      <c r="T235" s="67"/>
      <c r="U235" s="67"/>
      <c r="V235" s="3"/>
    </row>
    <row r="236" spans="1:2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67"/>
      <c r="T236" s="67"/>
      <c r="U236" s="67"/>
      <c r="V236" s="3"/>
    </row>
    <row r="237" spans="1:2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67"/>
      <c r="T237" s="67"/>
      <c r="U237" s="67"/>
      <c r="V237" s="3"/>
    </row>
    <row r="238" spans="1:2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67"/>
      <c r="T238" s="67"/>
      <c r="U238" s="67"/>
      <c r="V238" s="3"/>
    </row>
    <row r="239" spans="1:2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67"/>
      <c r="T239" s="67"/>
      <c r="U239" s="67"/>
      <c r="V239" s="3"/>
    </row>
    <row r="240" spans="1:2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67"/>
      <c r="T240" s="67"/>
      <c r="U240" s="67"/>
      <c r="V240" s="3"/>
    </row>
    <row r="241" spans="1:2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67"/>
      <c r="T241" s="67"/>
      <c r="U241" s="67"/>
      <c r="V241" s="3"/>
    </row>
    <row r="242" spans="1:2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67"/>
      <c r="T242" s="67"/>
      <c r="U242" s="67"/>
      <c r="V242" s="3"/>
    </row>
    <row r="243" spans="1:2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67"/>
      <c r="T243" s="67"/>
      <c r="U243" s="67"/>
      <c r="V243" s="3"/>
    </row>
    <row r="244" spans="1:2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67"/>
      <c r="T244" s="67"/>
      <c r="U244" s="67"/>
      <c r="V244" s="3"/>
    </row>
    <row r="245" spans="1:2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67"/>
      <c r="T245" s="67"/>
      <c r="U245" s="67"/>
      <c r="V245" s="3"/>
    </row>
    <row r="246" spans="1:2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67"/>
      <c r="T246" s="67"/>
      <c r="U246" s="67"/>
      <c r="V246" s="3"/>
    </row>
    <row r="247" spans="1:2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67"/>
      <c r="T247" s="67"/>
      <c r="U247" s="67"/>
      <c r="V247" s="3"/>
    </row>
    <row r="248" spans="1:2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67"/>
      <c r="T248" s="67"/>
      <c r="U248" s="67"/>
      <c r="V248" s="3"/>
    </row>
    <row r="249" spans="1:2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67"/>
      <c r="T249" s="67"/>
      <c r="U249" s="67"/>
      <c r="V249" s="3"/>
    </row>
    <row r="250" spans="1:2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67"/>
      <c r="T250" s="67"/>
      <c r="U250" s="67"/>
      <c r="V250" s="3"/>
    </row>
    <row r="251" spans="1:2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67"/>
      <c r="T251" s="67"/>
      <c r="U251" s="67"/>
      <c r="V251" s="3"/>
    </row>
    <row r="252" spans="1:2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67"/>
      <c r="T252" s="67"/>
      <c r="U252" s="67"/>
      <c r="V252" s="3"/>
    </row>
    <row r="253" spans="1:2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67"/>
      <c r="T253" s="67"/>
      <c r="U253" s="67"/>
      <c r="V253" s="3"/>
    </row>
    <row r="254" spans="1:2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67"/>
      <c r="T254" s="67"/>
      <c r="U254" s="67"/>
      <c r="V254" s="3"/>
    </row>
    <row r="255" spans="1:2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67"/>
      <c r="T255" s="67"/>
      <c r="U255" s="67"/>
      <c r="V255" s="3"/>
    </row>
    <row r="256" spans="1:2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67"/>
      <c r="T256" s="67"/>
      <c r="U256" s="67"/>
      <c r="V256" s="3"/>
    </row>
    <row r="257" spans="1:2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67"/>
      <c r="T257" s="67"/>
      <c r="U257" s="67"/>
      <c r="V257" s="3"/>
    </row>
    <row r="258" spans="1:2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67"/>
      <c r="T258" s="67"/>
      <c r="U258" s="67"/>
      <c r="V258" s="3"/>
    </row>
    <row r="259" spans="1:2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67"/>
      <c r="T259" s="67"/>
      <c r="U259" s="67"/>
      <c r="V259" s="3"/>
    </row>
    <row r="260" spans="1:2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67"/>
      <c r="T260" s="67"/>
      <c r="U260" s="67"/>
      <c r="V260" s="3"/>
    </row>
    <row r="261" spans="1:2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67"/>
      <c r="T261" s="67"/>
      <c r="U261" s="67"/>
      <c r="V261" s="3"/>
    </row>
    <row r="262" spans="1:2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67"/>
      <c r="T262" s="67"/>
      <c r="U262" s="67"/>
      <c r="V262" s="3"/>
    </row>
    <row r="263" spans="1:2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67"/>
      <c r="T263" s="67"/>
      <c r="U263" s="67"/>
      <c r="V263" s="3"/>
    </row>
    <row r="264" spans="1:2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67"/>
      <c r="T264" s="67"/>
      <c r="U264" s="67"/>
      <c r="V264" s="3"/>
    </row>
    <row r="265" spans="1:2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67"/>
      <c r="T265" s="67"/>
      <c r="U265" s="67"/>
      <c r="V265" s="3"/>
    </row>
    <row r="266" spans="1:2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67"/>
      <c r="T266" s="67"/>
      <c r="U266" s="67"/>
      <c r="V266" s="3"/>
    </row>
    <row r="267" spans="1:2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67"/>
      <c r="T267" s="67"/>
      <c r="U267" s="67"/>
      <c r="V267" s="3"/>
    </row>
    <row r="268" spans="1:2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67"/>
      <c r="T268" s="67"/>
      <c r="U268" s="67"/>
      <c r="V268" s="3"/>
    </row>
    <row r="269" spans="1:2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67"/>
      <c r="T269" s="67"/>
      <c r="U269" s="67"/>
      <c r="V269" s="3"/>
    </row>
    <row r="270" spans="1:2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67"/>
      <c r="T270" s="67"/>
      <c r="U270" s="67"/>
      <c r="V270" s="3"/>
    </row>
    <row r="271" spans="1:2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67"/>
      <c r="T271" s="67"/>
      <c r="U271" s="67"/>
      <c r="V271" s="3"/>
    </row>
    <row r="272" spans="1:2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67"/>
      <c r="T272" s="67"/>
      <c r="U272" s="67"/>
      <c r="V272" s="3"/>
    </row>
    <row r="273" spans="1:2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67"/>
      <c r="T273" s="67"/>
      <c r="U273" s="67"/>
      <c r="V273" s="3"/>
    </row>
    <row r="274" spans="1:2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67"/>
      <c r="T274" s="67"/>
      <c r="U274" s="67"/>
      <c r="V274" s="3"/>
    </row>
    <row r="275" spans="1:2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67"/>
      <c r="T275" s="67"/>
      <c r="U275" s="67"/>
      <c r="V275" s="3"/>
    </row>
    <row r="276" spans="1:2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67"/>
      <c r="T276" s="67"/>
      <c r="U276" s="67"/>
      <c r="V276" s="3"/>
    </row>
    <row r="277" spans="1:2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67"/>
      <c r="T277" s="67"/>
      <c r="U277" s="67"/>
      <c r="V277" s="3"/>
    </row>
    <row r="278" spans="1:2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67"/>
      <c r="T278" s="67"/>
      <c r="U278" s="67"/>
      <c r="V278" s="3"/>
    </row>
    <row r="279" spans="1:2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67"/>
      <c r="T279" s="67"/>
      <c r="U279" s="67"/>
      <c r="V279" s="3"/>
    </row>
    <row r="280" spans="1:2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67"/>
      <c r="T280" s="67"/>
      <c r="U280" s="67"/>
      <c r="V280" s="3"/>
    </row>
    <row r="281" spans="1:2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67"/>
      <c r="T281" s="67"/>
      <c r="U281" s="67"/>
      <c r="V281" s="3"/>
    </row>
    <row r="282" spans="1:2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67"/>
      <c r="T282" s="67"/>
      <c r="U282" s="67"/>
      <c r="V282" s="3"/>
    </row>
    <row r="283" spans="1:2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67"/>
      <c r="T283" s="67"/>
      <c r="U283" s="67"/>
      <c r="V283" s="3"/>
    </row>
    <row r="284" spans="1:2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67"/>
      <c r="T284" s="67"/>
      <c r="U284" s="67"/>
      <c r="V284" s="3"/>
    </row>
    <row r="285" spans="1:2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67"/>
      <c r="T285" s="67"/>
      <c r="U285" s="67"/>
      <c r="V285" s="3"/>
    </row>
    <row r="286" spans="1:2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67"/>
      <c r="T286" s="67"/>
      <c r="U286" s="67"/>
      <c r="V286" s="3"/>
    </row>
    <row r="287" spans="1:2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67"/>
      <c r="T287" s="67"/>
      <c r="U287" s="67"/>
      <c r="V287" s="3"/>
    </row>
    <row r="288" spans="1:2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67"/>
      <c r="T288" s="67"/>
      <c r="U288" s="67"/>
      <c r="V288" s="3"/>
    </row>
    <row r="289" spans="1:2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67"/>
      <c r="T289" s="67"/>
      <c r="U289" s="67"/>
      <c r="V289" s="3"/>
    </row>
    <row r="290" spans="1:2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67"/>
      <c r="T290" s="67"/>
      <c r="U290" s="67"/>
      <c r="V290" s="3"/>
    </row>
    <row r="291" spans="1:2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67"/>
      <c r="T291" s="67"/>
      <c r="U291" s="67"/>
      <c r="V291" s="3"/>
    </row>
    <row r="292" spans="1:2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67"/>
      <c r="T292" s="67"/>
      <c r="U292" s="67"/>
      <c r="V292" s="3"/>
    </row>
    <row r="293" spans="1:2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67"/>
      <c r="T293" s="67"/>
      <c r="U293" s="67"/>
      <c r="V293" s="3"/>
    </row>
    <row r="294" spans="1:2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67"/>
      <c r="T294" s="67"/>
      <c r="U294" s="67"/>
      <c r="V294" s="3"/>
    </row>
    <row r="295" spans="1:2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67"/>
      <c r="T295" s="67"/>
      <c r="U295" s="67"/>
      <c r="V295" s="3"/>
    </row>
    <row r="296" spans="1:2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67"/>
      <c r="T296" s="67"/>
      <c r="U296" s="67"/>
      <c r="V296" s="3"/>
    </row>
    <row r="297" spans="1:2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67"/>
      <c r="T297" s="67"/>
      <c r="U297" s="67"/>
      <c r="V297" s="3"/>
    </row>
    <row r="298" spans="1:2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67"/>
      <c r="T298" s="67"/>
      <c r="U298" s="67"/>
      <c r="V298" s="3"/>
    </row>
    <row r="299" spans="1:2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67"/>
      <c r="T299" s="67"/>
      <c r="U299" s="67"/>
      <c r="V299" s="3"/>
    </row>
    <row r="300" spans="1:2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67"/>
      <c r="T300" s="67"/>
      <c r="U300" s="67"/>
      <c r="V300" s="3"/>
    </row>
    <row r="301" spans="1:2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67"/>
      <c r="T301" s="67"/>
      <c r="U301" s="67"/>
      <c r="V301" s="3"/>
    </row>
    <row r="302" spans="1:2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67"/>
      <c r="T302" s="67"/>
      <c r="U302" s="67"/>
      <c r="V302" s="3"/>
    </row>
    <row r="303" spans="1:2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67"/>
      <c r="T303" s="67"/>
      <c r="U303" s="67"/>
      <c r="V303" s="3"/>
    </row>
    <row r="304" spans="1:2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67"/>
      <c r="T304" s="67"/>
      <c r="U304" s="67"/>
      <c r="V304" s="3"/>
    </row>
    <row r="305" spans="1:2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67"/>
      <c r="T305" s="67"/>
      <c r="U305" s="67"/>
      <c r="V305" s="3"/>
    </row>
    <row r="306" spans="1:2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67"/>
      <c r="T306" s="67"/>
      <c r="U306" s="67"/>
      <c r="V306" s="3"/>
    </row>
    <row r="307" spans="1:2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67"/>
      <c r="T307" s="67"/>
      <c r="U307" s="67"/>
      <c r="V307" s="3"/>
    </row>
    <row r="308" spans="1:2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67"/>
      <c r="T308" s="67"/>
      <c r="U308" s="67"/>
      <c r="V308" s="3"/>
    </row>
    <row r="309" spans="1:2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67"/>
      <c r="T309" s="67"/>
      <c r="U309" s="67"/>
      <c r="V309" s="3"/>
    </row>
    <row r="310" spans="1:2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67"/>
      <c r="T310" s="67"/>
      <c r="U310" s="67"/>
      <c r="V310" s="3"/>
    </row>
    <row r="311" spans="1:2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67"/>
      <c r="T311" s="67"/>
      <c r="U311" s="67"/>
      <c r="V311" s="3"/>
    </row>
    <row r="312" spans="1:2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67"/>
      <c r="T312" s="67"/>
      <c r="U312" s="67"/>
      <c r="V312" s="3"/>
    </row>
    <row r="313" spans="1:2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67"/>
      <c r="T313" s="67"/>
      <c r="U313" s="67"/>
      <c r="V313" s="3"/>
    </row>
    <row r="314" spans="1:2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67"/>
      <c r="T314" s="67"/>
      <c r="U314" s="67"/>
      <c r="V314" s="3"/>
    </row>
    <row r="315" spans="1:2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67"/>
      <c r="T315" s="67"/>
      <c r="U315" s="67"/>
      <c r="V315" s="3"/>
    </row>
    <row r="316" spans="1:2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67"/>
      <c r="T316" s="67"/>
      <c r="U316" s="67"/>
      <c r="V316" s="3"/>
    </row>
    <row r="317" spans="1:2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67"/>
      <c r="T317" s="67"/>
      <c r="U317" s="67"/>
      <c r="V317" s="3"/>
    </row>
    <row r="318" spans="1:2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67"/>
      <c r="T318" s="67"/>
      <c r="U318" s="67"/>
      <c r="V318" s="3"/>
    </row>
    <row r="319" spans="1:2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67"/>
      <c r="T319" s="67"/>
      <c r="U319" s="67"/>
      <c r="V319" s="3"/>
    </row>
    <row r="320" spans="1:2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67"/>
      <c r="T320" s="67"/>
      <c r="U320" s="67"/>
      <c r="V320" s="3"/>
    </row>
    <row r="321" spans="1:2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67"/>
      <c r="T321" s="67"/>
      <c r="U321" s="67"/>
      <c r="V321" s="3"/>
    </row>
    <row r="322" spans="1:2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67"/>
      <c r="T322" s="67"/>
      <c r="U322" s="67"/>
      <c r="V322" s="3"/>
    </row>
    <row r="323" spans="1:2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67"/>
      <c r="T323" s="67"/>
      <c r="U323" s="67"/>
      <c r="V323" s="3"/>
    </row>
    <row r="324" spans="1:2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67"/>
      <c r="T324" s="67"/>
      <c r="U324" s="67"/>
      <c r="V324" s="3"/>
    </row>
    <row r="325" spans="1:2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67"/>
      <c r="T325" s="67"/>
      <c r="U325" s="67"/>
      <c r="V325" s="3"/>
    </row>
    <row r="326" spans="1:2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67"/>
      <c r="T326" s="67"/>
      <c r="U326" s="67"/>
      <c r="V326" s="3"/>
    </row>
    <row r="327" spans="1:2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67"/>
      <c r="T327" s="67"/>
      <c r="U327" s="67"/>
      <c r="V327" s="3"/>
    </row>
    <row r="328" spans="1:2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67"/>
      <c r="T328" s="67"/>
      <c r="U328" s="67"/>
      <c r="V328" s="3"/>
    </row>
    <row r="329" spans="1:2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67"/>
      <c r="T329" s="67"/>
      <c r="U329" s="67"/>
      <c r="V329" s="3"/>
    </row>
    <row r="330" spans="1:2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67"/>
      <c r="T330" s="67"/>
      <c r="U330" s="67"/>
      <c r="V330" s="3"/>
    </row>
    <row r="331" spans="1:2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67"/>
      <c r="T331" s="67"/>
      <c r="U331" s="67"/>
      <c r="V331" s="3"/>
    </row>
    <row r="332" spans="1:2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67"/>
      <c r="T332" s="67"/>
      <c r="U332" s="67"/>
      <c r="V332" s="3"/>
    </row>
    <row r="333" spans="1:2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67"/>
      <c r="T333" s="67"/>
      <c r="U333" s="67"/>
      <c r="V333" s="3"/>
    </row>
    <row r="334" spans="1:2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67"/>
      <c r="T334" s="67"/>
      <c r="U334" s="67"/>
      <c r="V334" s="3"/>
    </row>
    <row r="335" spans="1:2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67"/>
      <c r="T335" s="67"/>
      <c r="U335" s="67"/>
      <c r="V335" s="3"/>
    </row>
    <row r="336" spans="1:2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67"/>
      <c r="T336" s="67"/>
      <c r="U336" s="67"/>
      <c r="V336" s="3"/>
    </row>
    <row r="337" spans="1:2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67"/>
      <c r="T337" s="67"/>
      <c r="U337" s="67"/>
      <c r="V337" s="3"/>
    </row>
    <row r="338" spans="1:2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67"/>
      <c r="T338" s="67"/>
      <c r="U338" s="67"/>
      <c r="V338" s="3"/>
    </row>
    <row r="339" spans="1:2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67"/>
      <c r="T339" s="67"/>
      <c r="U339" s="67"/>
      <c r="V339" s="3"/>
    </row>
    <row r="340" spans="1:2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67"/>
      <c r="T340" s="67"/>
      <c r="U340" s="67"/>
      <c r="V340" s="3"/>
    </row>
    <row r="341" spans="1:2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67"/>
      <c r="T341" s="67"/>
      <c r="U341" s="67"/>
      <c r="V341" s="3"/>
    </row>
    <row r="342" spans="1:2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67"/>
      <c r="T342" s="67"/>
      <c r="U342" s="67"/>
      <c r="V342" s="3"/>
    </row>
    <row r="343" spans="1:2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67"/>
      <c r="T343" s="67"/>
      <c r="U343" s="67"/>
      <c r="V343" s="3"/>
    </row>
    <row r="344" spans="1:2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67"/>
      <c r="T344" s="67"/>
      <c r="U344" s="67"/>
      <c r="V344" s="3"/>
    </row>
    <row r="345" spans="1:2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67"/>
      <c r="T345" s="67"/>
      <c r="U345" s="67"/>
      <c r="V345" s="3"/>
    </row>
    <row r="346" spans="1:2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67"/>
      <c r="T346" s="67"/>
      <c r="U346" s="67"/>
      <c r="V346" s="3"/>
    </row>
    <row r="347" spans="1:2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67"/>
      <c r="T347" s="67"/>
      <c r="U347" s="67"/>
      <c r="V347" s="3"/>
    </row>
    <row r="348" spans="1:2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67"/>
      <c r="T348" s="67"/>
      <c r="U348" s="67"/>
      <c r="V348" s="3"/>
    </row>
    <row r="349" spans="1:2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67"/>
      <c r="T349" s="67"/>
      <c r="U349" s="67"/>
      <c r="V349" s="3"/>
    </row>
    <row r="350" spans="1:2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67"/>
      <c r="T350" s="67"/>
      <c r="U350" s="67"/>
      <c r="V350" s="3"/>
    </row>
    <row r="351" spans="1:2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67"/>
      <c r="T351" s="67"/>
      <c r="U351" s="67"/>
      <c r="V351" s="3"/>
    </row>
    <row r="352" spans="1:2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67"/>
      <c r="T352" s="67"/>
      <c r="U352" s="67"/>
      <c r="V352" s="3"/>
    </row>
    <row r="353" spans="1:2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67"/>
      <c r="T353" s="67"/>
      <c r="U353" s="67"/>
      <c r="V353" s="3"/>
    </row>
    <row r="354" spans="1:2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67"/>
      <c r="T354" s="67"/>
      <c r="U354" s="67"/>
      <c r="V354" s="3"/>
    </row>
    <row r="355" spans="1:2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67"/>
      <c r="T355" s="67"/>
      <c r="U355" s="67"/>
      <c r="V355" s="3"/>
    </row>
    <row r="356" spans="1:2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67"/>
      <c r="T356" s="67"/>
      <c r="U356" s="67"/>
      <c r="V356" s="3"/>
    </row>
    <row r="357" spans="1:2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67"/>
      <c r="T357" s="67"/>
      <c r="U357" s="67"/>
      <c r="V357" s="3"/>
    </row>
    <row r="358" spans="1:2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67"/>
      <c r="T358" s="67"/>
      <c r="U358" s="67"/>
      <c r="V358" s="3"/>
    </row>
    <row r="359" spans="1:2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67"/>
      <c r="T359" s="67"/>
      <c r="U359" s="67"/>
      <c r="V359" s="3"/>
    </row>
    <row r="360" spans="1:2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67"/>
      <c r="T360" s="67"/>
      <c r="U360" s="67"/>
      <c r="V360" s="3"/>
    </row>
    <row r="361" spans="1:2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67"/>
      <c r="T361" s="67"/>
      <c r="U361" s="67"/>
      <c r="V361" s="3"/>
    </row>
    <row r="362" spans="1:2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67"/>
      <c r="T362" s="67"/>
      <c r="U362" s="67"/>
      <c r="V362" s="3"/>
    </row>
    <row r="363" spans="1:2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67"/>
      <c r="T363" s="67"/>
      <c r="U363" s="67"/>
      <c r="V363" s="3"/>
    </row>
    <row r="364" spans="1:2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67"/>
      <c r="T364" s="67"/>
      <c r="U364" s="67"/>
      <c r="V364" s="3"/>
    </row>
    <row r="365" spans="1:2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67"/>
      <c r="T365" s="67"/>
      <c r="U365" s="67"/>
      <c r="V365" s="3"/>
    </row>
    <row r="366" spans="1:2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67"/>
      <c r="T366" s="67"/>
      <c r="U366" s="67"/>
      <c r="V366" s="3"/>
    </row>
    <row r="367" spans="1:2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67"/>
      <c r="T367" s="67"/>
      <c r="U367" s="67"/>
      <c r="V367" s="3"/>
    </row>
    <row r="368" spans="1:2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67"/>
      <c r="T368" s="67"/>
      <c r="U368" s="67"/>
      <c r="V368" s="3"/>
    </row>
    <row r="369" spans="1:2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67"/>
      <c r="T369" s="67"/>
      <c r="U369" s="67"/>
      <c r="V369" s="3"/>
    </row>
    <row r="370" spans="1:2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67"/>
      <c r="T370" s="67"/>
      <c r="U370" s="67"/>
      <c r="V370" s="3"/>
    </row>
    <row r="371" spans="1:2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67"/>
      <c r="T371" s="67"/>
      <c r="U371" s="67"/>
      <c r="V371" s="3"/>
    </row>
    <row r="372" spans="1:2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67"/>
      <c r="T372" s="67"/>
      <c r="U372" s="67"/>
      <c r="V372" s="3"/>
    </row>
    <row r="373" spans="1:2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67"/>
      <c r="T373" s="67"/>
      <c r="U373" s="67"/>
      <c r="V373" s="3"/>
    </row>
    <row r="374" spans="1:2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67"/>
      <c r="T374" s="67"/>
      <c r="U374" s="67"/>
      <c r="V374" s="3"/>
    </row>
    <row r="375" spans="1:2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67"/>
      <c r="T375" s="67"/>
      <c r="U375" s="67"/>
      <c r="V375" s="3"/>
    </row>
    <row r="376" spans="1:2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67"/>
      <c r="T376" s="67"/>
      <c r="U376" s="67"/>
      <c r="V376" s="3"/>
    </row>
    <row r="377" spans="1:2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67"/>
      <c r="T377" s="67"/>
      <c r="U377" s="67"/>
      <c r="V377" s="3"/>
    </row>
    <row r="378" spans="1:2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67"/>
      <c r="T378" s="67"/>
      <c r="U378" s="67"/>
      <c r="V378" s="3"/>
    </row>
    <row r="379" spans="1:2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67"/>
      <c r="T379" s="67"/>
      <c r="U379" s="67"/>
      <c r="V379" s="3"/>
    </row>
    <row r="380" spans="1:2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67"/>
      <c r="T380" s="67"/>
      <c r="U380" s="67"/>
      <c r="V380" s="3"/>
    </row>
    <row r="381" spans="1:2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67"/>
      <c r="T381" s="67"/>
      <c r="U381" s="67"/>
      <c r="V381" s="3"/>
    </row>
    <row r="382" spans="1:2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67"/>
      <c r="T382" s="67"/>
      <c r="U382" s="67"/>
      <c r="V382" s="3"/>
    </row>
    <row r="383" spans="1:2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67"/>
      <c r="T383" s="67"/>
      <c r="U383" s="67"/>
      <c r="V383" s="3"/>
    </row>
    <row r="384" spans="1:2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67"/>
      <c r="T384" s="67"/>
      <c r="U384" s="67"/>
      <c r="V384" s="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Custom Armor Calculator</vt:lpstr>
      <vt:lpstr>Head</vt:lpstr>
      <vt:lpstr>Torso</vt:lpstr>
      <vt:lpstr>Arms</vt:lpstr>
      <vt:lpstr>Legs</vt:lpstr>
      <vt:lpstr>'Custom Armor Calculator'!Print_Area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2014-09-04T08:36:19Z</dcterms:created>
  <dcterms:modified xsi:type="dcterms:W3CDTF">2014-09-04T11:45:30Z</dcterms:modified>
</cp:coreProperties>
</file>